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Receipts and Payments" sheetId="1" r:id="rId1"/>
    <sheet name="Annual Account" sheetId="2" r:id="rId2"/>
    <sheet name="Sheet3" sheetId="3" r:id="rId3"/>
  </sheets>
  <definedNames>
    <definedName name="_xlnm.Print_Titles" localSheetId="0">'Receipts and Payments'!$1:$1</definedName>
  </definedNames>
  <calcPr calcId="145621"/>
</workbook>
</file>

<file path=xl/calcChain.xml><?xml version="1.0" encoding="utf-8"?>
<calcChain xmlns="http://schemas.openxmlformats.org/spreadsheetml/2006/main">
  <c r="D140" i="1" l="1"/>
  <c r="D139" i="1" s="1"/>
  <c r="C25" i="2"/>
  <c r="C38" i="2"/>
  <c r="C35" i="2"/>
  <c r="C34" i="2"/>
  <c r="C53" i="2"/>
  <c r="S120" i="1" l="1"/>
  <c r="O123" i="1"/>
  <c r="P123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C37" i="2" l="1"/>
  <c r="Q67" i="1" l="1"/>
  <c r="C20" i="2" s="1"/>
  <c r="S118" i="1" l="1"/>
  <c r="S119" i="1"/>
  <c r="S116" i="1" l="1"/>
  <c r="C55" i="2"/>
  <c r="D149" i="1"/>
  <c r="S111" i="1"/>
  <c r="S112" i="1"/>
  <c r="S113" i="1"/>
  <c r="S114" i="1"/>
  <c r="S115" i="1"/>
  <c r="S110" i="1"/>
  <c r="S109" i="1"/>
  <c r="S108" i="1"/>
  <c r="S102" i="1"/>
  <c r="S103" i="1"/>
  <c r="S104" i="1"/>
  <c r="S105" i="1"/>
  <c r="S106" i="1"/>
  <c r="S94" i="1"/>
  <c r="S95" i="1"/>
  <c r="S96" i="1"/>
  <c r="S97" i="1"/>
  <c r="S98" i="1"/>
  <c r="S99" i="1"/>
  <c r="S100" i="1"/>
  <c r="S101" i="1"/>
  <c r="D67" i="1"/>
  <c r="N123" i="1"/>
  <c r="C36" i="2" s="1"/>
  <c r="C51" i="2"/>
  <c r="F67" i="1"/>
  <c r="G67" i="1"/>
  <c r="D123" i="1"/>
  <c r="E67" i="1"/>
  <c r="C18" i="2" s="1"/>
  <c r="R67" i="1"/>
  <c r="R123" i="1"/>
  <c r="D141" i="1"/>
  <c r="C54" i="2" s="1"/>
  <c r="D133" i="1"/>
  <c r="S72" i="1"/>
  <c r="S73" i="1"/>
  <c r="S74" i="1"/>
  <c r="S75" i="1"/>
  <c r="S79" i="1"/>
  <c r="S78" i="1"/>
  <c r="S117" i="1"/>
  <c r="S77" i="1"/>
  <c r="S121" i="1"/>
  <c r="S76" i="1"/>
  <c r="S122" i="1"/>
  <c r="S80" i="1"/>
  <c r="S82" i="1"/>
  <c r="S81" i="1"/>
  <c r="S83" i="1"/>
  <c r="S84" i="1"/>
  <c r="S85" i="1"/>
  <c r="S86" i="1"/>
  <c r="S87" i="1"/>
  <c r="S88" i="1"/>
  <c r="S91" i="1"/>
  <c r="S89" i="1"/>
  <c r="S90" i="1"/>
  <c r="S92" i="1"/>
  <c r="S107" i="1"/>
  <c r="S5" i="1"/>
  <c r="I67" i="1"/>
  <c r="L67" i="1"/>
  <c r="B14" i="2" s="1"/>
  <c r="K67" i="1"/>
  <c r="B13" i="2" s="1"/>
  <c r="S93" i="1"/>
  <c r="J67" i="1"/>
  <c r="B12" i="2" s="1"/>
  <c r="Q123" i="1"/>
  <c r="L123" i="1"/>
  <c r="C32" i="2" s="1"/>
  <c r="M123" i="1"/>
  <c r="C33" i="2" s="1"/>
  <c r="K123" i="1"/>
  <c r="B29" i="2" s="1"/>
  <c r="J123" i="1"/>
  <c r="B28" i="2" s="1"/>
  <c r="H123" i="1"/>
  <c r="C27" i="2" s="1"/>
  <c r="G123" i="1"/>
  <c r="C26" i="2" s="1"/>
  <c r="F123" i="1"/>
  <c r="E123" i="1"/>
  <c r="C24" i="2" s="1"/>
  <c r="N67" i="1"/>
  <c r="C16" i="2" s="1"/>
  <c r="M67" i="1"/>
  <c r="C17" i="2" s="1"/>
  <c r="C45" i="2"/>
  <c r="H67" i="1"/>
  <c r="D138" i="1" l="1"/>
  <c r="D152" i="1"/>
  <c r="B9" i="2"/>
  <c r="C10" i="2" s="1"/>
  <c r="C29" i="2"/>
  <c r="C14" i="2"/>
  <c r="S67" i="1"/>
  <c r="S123" i="1"/>
  <c r="I123" i="1"/>
  <c r="D125" i="1" s="1"/>
  <c r="D135" i="1" l="1"/>
  <c r="D136" i="1" s="1"/>
  <c r="C39" i="2"/>
  <c r="D142" i="1"/>
  <c r="C52" i="2"/>
  <c r="C56" i="2" s="1"/>
  <c r="C21" i="2"/>
  <c r="D144" i="1" l="1"/>
  <c r="C41" i="2"/>
  <c r="C46" i="2" s="1"/>
  <c r="C47" i="2" s="1"/>
</calcChain>
</file>

<file path=xl/sharedStrings.xml><?xml version="1.0" encoding="utf-8"?>
<sst xmlns="http://schemas.openxmlformats.org/spreadsheetml/2006/main" count="245" uniqueCount="160">
  <si>
    <t>Social</t>
  </si>
  <si>
    <t>DATE</t>
  </si>
  <si>
    <t>RECEIPTS</t>
  </si>
  <si>
    <t>REF. NO</t>
  </si>
  <si>
    <t>AMOUNT</t>
  </si>
  <si>
    <t>Events</t>
  </si>
  <si>
    <t>Sundries</t>
  </si>
  <si>
    <t>PAYMENTS</t>
  </si>
  <si>
    <t>CHEQUE NO.</t>
  </si>
  <si>
    <t>Postage</t>
  </si>
  <si>
    <t>Donations</t>
  </si>
  <si>
    <t>Website</t>
  </si>
  <si>
    <t>Expenses</t>
  </si>
  <si>
    <t>Bank Balances b'fwd</t>
  </si>
  <si>
    <t>Current A/c</t>
  </si>
  <si>
    <t>Total Balances B'fwd</t>
  </si>
  <si>
    <t>Bank balances c'fwd</t>
  </si>
  <si>
    <t>Total</t>
  </si>
  <si>
    <t>Check sum</t>
  </si>
  <si>
    <t>Raffles</t>
  </si>
  <si>
    <t>Transfer from</t>
  </si>
  <si>
    <t>Excluding transfers between bank accounts</t>
  </si>
  <si>
    <t>CONWY MARINA BERTH HOLDERS ASSOCIATION</t>
  </si>
  <si>
    <t>INCOME &amp; EXPENDITURE ACCOUNT</t>
  </si>
  <si>
    <t>INCOME</t>
  </si>
  <si>
    <t>Social Events</t>
  </si>
  <si>
    <t>Bank Interest</t>
  </si>
  <si>
    <t>Total Income</t>
  </si>
  <si>
    <t>EXPENDITURE</t>
  </si>
  <si>
    <t>Insurance</t>
  </si>
  <si>
    <t>Total Expenditure</t>
  </si>
  <si>
    <t xml:space="preserve">BALANCE SHEET AS AT </t>
  </si>
  <si>
    <t>Accumulated Reserves b'fwd @</t>
  </si>
  <si>
    <t xml:space="preserve">Accumulated Reserves c'fwd @ </t>
  </si>
  <si>
    <t>Represented by:-</t>
  </si>
  <si>
    <t>Signed</t>
  </si>
  <si>
    <t>Honorary Treasurer</t>
  </si>
  <si>
    <t>In preparing these Accounts I have relied upon information supplied by the Officers where supporting documents were not available</t>
  </si>
  <si>
    <t>Cash in hand or with officers of CMBHA</t>
  </si>
  <si>
    <t>Floats to Oficers</t>
  </si>
  <si>
    <t>Advances</t>
  </si>
  <si>
    <t>&amp; T'phone</t>
  </si>
  <si>
    <t>Contra</t>
  </si>
  <si>
    <t>Contras</t>
  </si>
  <si>
    <t xml:space="preserve"> 12 Months to</t>
  </si>
  <si>
    <t>ACCOUNT CASH BOOK FOR THE 12 MONTHS ENDING:</t>
  </si>
  <si>
    <t>Printing</t>
  </si>
  <si>
    <t>AGM/EGM</t>
  </si>
  <si>
    <t>Bank reconciliation -</t>
  </si>
  <si>
    <t>Current A.c</t>
  </si>
  <si>
    <t>Balance per Statement</t>
  </si>
  <si>
    <t>Total Balance per bank statements</t>
  </si>
  <si>
    <t xml:space="preserve">Bank/ Pay Pal Charges </t>
  </si>
  <si>
    <r>
      <t>Total</t>
    </r>
    <r>
      <rPr>
        <sz val="12"/>
        <rFont val="Arial"/>
        <family val="2"/>
      </rPr>
      <t xml:space="preserve"> (Receipts less Payments made in the year)</t>
    </r>
  </si>
  <si>
    <t>Account has been prepared and  I have requested such explanations as necessary for the review of these Accounts.</t>
  </si>
  <si>
    <t xml:space="preserve">I have examined the Accounts, vouchers and bank statements provided to me from which the above Income and Expenditure  </t>
  </si>
  <si>
    <t>Postage/ Telephone calls</t>
  </si>
  <si>
    <t>Floats to Officers</t>
  </si>
  <si>
    <t>Auction</t>
  </si>
  <si>
    <t>I am of the opinion that the Accounts represent a true and fair view of the transactions which relate to the period.</t>
  </si>
  <si>
    <t>F Smith (Chartered Certified Accountant)</t>
  </si>
  <si>
    <t>Subscriptions from Members</t>
  </si>
  <si>
    <t>Total Subscriptions Received</t>
  </si>
  <si>
    <t>Per bank statement</t>
  </si>
  <si>
    <t>Committee</t>
  </si>
  <si>
    <t xml:space="preserve">Sundries </t>
  </si>
  <si>
    <t>Less Cheques not presented @ year end</t>
  </si>
  <si>
    <t>Balance at the Bank per Bank Statements</t>
  </si>
  <si>
    <t>Social Events costs (includes raffle prizes)</t>
  </si>
  <si>
    <t>AGM / EGM  &amp; Committee Expenses</t>
  </si>
  <si>
    <r>
      <t xml:space="preserve">Increase </t>
    </r>
    <r>
      <rPr>
        <sz val="12"/>
        <color indexed="10"/>
        <rFont val="Arial"/>
        <family val="2"/>
      </rPr>
      <t>(-Decrease)</t>
    </r>
    <r>
      <rPr>
        <sz val="12"/>
        <rFont val="Arial"/>
        <family val="2"/>
      </rPr>
      <t xml:space="preserve"> in funds in the year</t>
    </r>
  </si>
  <si>
    <t>Cash/Chqs</t>
  </si>
  <si>
    <t>Tickets</t>
  </si>
  <si>
    <t>Social Income</t>
  </si>
  <si>
    <t>Less Cheques not presented</t>
  </si>
  <si>
    <t>Paypal A/c</t>
  </si>
  <si>
    <t>John M Day</t>
  </si>
  <si>
    <t>Balance per Bank Statement</t>
  </si>
  <si>
    <t>Less unpresented cheques</t>
  </si>
  <si>
    <t>Balance per Paypal Account</t>
  </si>
  <si>
    <t xml:space="preserve">Website costs </t>
  </si>
  <si>
    <t>via - PayPal</t>
  </si>
  <si>
    <t>Donations :</t>
  </si>
  <si>
    <t xml:space="preserve">       Subscriptions</t>
  </si>
  <si>
    <t>Contra items presented to bank after date but included in previous year expenditure</t>
  </si>
  <si>
    <t>excludes contra items</t>
  </si>
  <si>
    <t>Charity</t>
  </si>
  <si>
    <t>Collection</t>
  </si>
  <si>
    <t>Sponsors</t>
  </si>
  <si>
    <t>&amp; Donations</t>
  </si>
  <si>
    <t>Advertising</t>
  </si>
  <si>
    <t>Social Events-Raffles</t>
  </si>
  <si>
    <t>Social Events- Auctions</t>
  </si>
  <si>
    <t>Sponsorship</t>
  </si>
  <si>
    <t>Savings A/c</t>
  </si>
  <si>
    <t>Transfer to</t>
  </si>
  <si>
    <t>RYA Affiliation</t>
  </si>
  <si>
    <r>
      <t xml:space="preserve">Surplus or </t>
    </r>
    <r>
      <rPr>
        <b/>
        <sz val="12"/>
        <color indexed="10"/>
        <rFont val="Arial"/>
        <family val="2"/>
      </rPr>
      <t>-Deficit</t>
    </r>
    <r>
      <rPr>
        <b/>
        <sz val="12"/>
        <rFont val="Arial"/>
        <family val="2"/>
      </rPr>
      <t xml:space="preserve"> for Year</t>
    </r>
  </si>
  <si>
    <r>
      <t>Surplus or</t>
    </r>
    <r>
      <rPr>
        <sz val="12"/>
        <color indexed="10"/>
        <rFont val="Arial"/>
        <family val="2"/>
      </rPr>
      <t xml:space="preserve"> -Deficit</t>
    </r>
    <r>
      <rPr>
        <sz val="12"/>
        <rFont val="Arial"/>
        <family val="2"/>
      </rPr>
      <t xml:space="preserve"> for Year</t>
    </r>
  </si>
  <si>
    <t>A report related to these Accounts has been submitted to the CMBHA Committee and is available on request.</t>
  </si>
  <si>
    <t>Membership Cards</t>
  </si>
  <si>
    <t>Printing &amp; Stationery</t>
  </si>
  <si>
    <t>&amp; Stationery</t>
  </si>
  <si>
    <t>Membership</t>
  </si>
  <si>
    <t>Cards</t>
  </si>
  <si>
    <t>Contribution to Defibrillator  &amp; Cabinets</t>
  </si>
  <si>
    <t>STATEMENT OF ACCOUNT FOR THE 12 MONTHS ENDED 31 DECEMBER 2017</t>
  </si>
  <si>
    <t>Auditor's Report for the period 1st January 2017 to 31st December 2017</t>
  </si>
  <si>
    <t>and I have reconciled the Balance at the Bank with the Bank Statement as at 31st December 2017.</t>
  </si>
  <si>
    <t>Total Funds at 31 December 2017</t>
  </si>
  <si>
    <t>Royal Yachting Assoc</t>
  </si>
  <si>
    <t>Mulberry Stores</t>
  </si>
  <si>
    <t>DD</t>
  </si>
  <si>
    <t>Card</t>
  </si>
  <si>
    <t>Epson Incentives</t>
  </si>
  <si>
    <t>On line pay</t>
  </si>
  <si>
    <t>Staples</t>
  </si>
  <si>
    <t>Live Technologies</t>
  </si>
  <si>
    <t>Eric Crowther</t>
  </si>
  <si>
    <t>Credit</t>
  </si>
  <si>
    <t>Cash withdrawal</t>
  </si>
  <si>
    <t>Cash</t>
  </si>
  <si>
    <t>Daisy Chain</t>
  </si>
  <si>
    <t>Network Yacht</t>
  </si>
  <si>
    <t>K W Belfield</t>
  </si>
  <si>
    <t>Lift Out Auction</t>
  </si>
  <si>
    <t>Contra payment error</t>
  </si>
  <si>
    <t>Chq 100338</t>
  </si>
  <si>
    <t>Baravellis Ltd</t>
  </si>
  <si>
    <t>Arthur J Gallegher</t>
  </si>
  <si>
    <t>J K Chadwick</t>
  </si>
  <si>
    <t>Direct Credit</t>
  </si>
  <si>
    <t>KP &amp; CS Quirk</t>
  </si>
  <si>
    <t>A Greenlees</t>
  </si>
  <si>
    <t>Suk Retail</t>
  </si>
  <si>
    <t xml:space="preserve"> R &amp; N Millward</t>
  </si>
  <si>
    <t>J Forrest</t>
  </si>
  <si>
    <t>Mark Bamford</t>
  </si>
  <si>
    <t>Horizan Sail</t>
  </si>
  <si>
    <t>cash</t>
  </si>
  <si>
    <t>Epson Store</t>
  </si>
  <si>
    <t>E Crowther</t>
  </si>
  <si>
    <t>Kathryn Kenwright</t>
  </si>
  <si>
    <t>R Galley</t>
  </si>
  <si>
    <t>Chq 100339</t>
  </si>
  <si>
    <t>R &amp; N Millward</t>
  </si>
  <si>
    <t>Patrica Shaw</t>
  </si>
  <si>
    <t>Gocardless Ltd</t>
  </si>
  <si>
    <t>Paypal</t>
  </si>
  <si>
    <t>Transfer</t>
  </si>
  <si>
    <t>Barclays</t>
  </si>
  <si>
    <t>Interest</t>
  </si>
  <si>
    <t>Ty Gobaith</t>
  </si>
  <si>
    <t>Conwy Caernarvonshire GC</t>
  </si>
  <si>
    <t>Charges</t>
  </si>
  <si>
    <t>burgee sale</t>
  </si>
  <si>
    <t>RYA</t>
  </si>
  <si>
    <t>Bags &amp; Burgees</t>
  </si>
  <si>
    <t>Advertising ( Incl. Bags &amp; Burgees)</t>
  </si>
  <si>
    <t xml:space="preserve">Extraordinary Items - ( 2016  Defibrillator)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</si>
</sst>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£&quot;#,##0.00;[Red]\-&quot;£&quot;#,##0.00"/>
    <numFmt numFmtId="164" formatCode="&quot;£&quot;#,##0.00"/>
    <numFmt numFmtId="165" formatCode="dd/mm/yy;@"/>
    <numFmt numFmtId="166" formatCode="d\.m\.yy;@"/>
    <numFmt numFmtId="167" formatCode="[$-F800]dddd\,\ mmmm\ dd\,\ yyyy"/>
    <numFmt numFmtId="168" formatCode="#,##0.00_ ;[Red]\-#,##0.0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i/>
      <sz val="12"/>
      <color indexed="10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12"/>
      <color indexed="14"/>
      <name val="Arial"/>
      <family val="2"/>
    </font>
    <font>
      <b/>
      <sz val="12"/>
      <color indexed="12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164" fontId="0" fillId="0" borderId="0" xfId="0" applyNumberForma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4" fillId="0" borderId="0" xfId="0" applyNumberFormat="1" applyFont="1" applyBorder="1"/>
    <xf numFmtId="0" fontId="4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4" fillId="0" borderId="0" xfId="0" applyNumberFormat="1" applyFont="1" applyBorder="1"/>
    <xf numFmtId="14" fontId="3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164" fontId="6" fillId="0" borderId="0" xfId="0" applyNumberFormat="1" applyFont="1"/>
    <xf numFmtId="164" fontId="5" fillId="0" borderId="1" xfId="0" applyNumberFormat="1" applyFont="1" applyBorder="1"/>
    <xf numFmtId="0" fontId="5" fillId="0" borderId="0" xfId="0" applyFont="1"/>
    <xf numFmtId="4" fontId="5" fillId="0" borderId="0" xfId="0" applyNumberFormat="1" applyFont="1" applyAlignment="1">
      <alignment horizontal="right"/>
    </xf>
    <xf numFmtId="0" fontId="7" fillId="0" borderId="0" xfId="0" applyFont="1"/>
    <xf numFmtId="49" fontId="6" fillId="0" borderId="0" xfId="0" applyNumberFormat="1" applyFont="1" applyAlignment="1">
      <alignment horizontal="left"/>
    </xf>
    <xf numFmtId="164" fontId="6" fillId="0" borderId="0" xfId="0" applyNumberFormat="1" applyFont="1" applyBorder="1"/>
    <xf numFmtId="0" fontId="8" fillId="0" borderId="0" xfId="0" applyFont="1"/>
    <xf numFmtId="14" fontId="5" fillId="0" borderId="0" xfId="0" applyNumberFormat="1" applyFont="1" applyAlignment="1">
      <alignment horizontal="right"/>
    </xf>
    <xf numFmtId="4" fontId="9" fillId="0" borderId="0" xfId="0" applyNumberFormat="1" applyFont="1"/>
    <xf numFmtId="0" fontId="10" fillId="0" borderId="0" xfId="0" applyFont="1"/>
    <xf numFmtId="0" fontId="9" fillId="0" borderId="0" xfId="0" applyFont="1"/>
    <xf numFmtId="167" fontId="13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8" fontId="6" fillId="0" borderId="0" xfId="0" applyNumberFormat="1" applyFont="1"/>
    <xf numFmtId="168" fontId="6" fillId="0" borderId="0" xfId="0" applyNumberFormat="1" applyFont="1"/>
    <xf numFmtId="0" fontId="10" fillId="0" borderId="0" xfId="0" applyNumberFormat="1" applyFont="1" applyFill="1" applyAlignment="1">
      <alignment horizontal="right"/>
    </xf>
    <xf numFmtId="164" fontId="10" fillId="0" borderId="0" xfId="0" applyNumberFormat="1" applyFont="1"/>
    <xf numFmtId="0" fontId="10" fillId="0" borderId="0" xfId="0" applyNumberFormat="1" applyFont="1" applyAlignment="1">
      <alignment horizontal="right"/>
    </xf>
    <xf numFmtId="4" fontId="6" fillId="0" borderId="0" xfId="0" applyNumberFormat="1" applyFont="1" applyBorder="1"/>
    <xf numFmtId="0" fontId="6" fillId="0" borderId="0" xfId="0" applyFont="1" applyBorder="1"/>
    <xf numFmtId="2" fontId="6" fillId="0" borderId="0" xfId="0" applyNumberFormat="1" applyFont="1" applyBorder="1"/>
    <xf numFmtId="0" fontId="9" fillId="0" borderId="0" xfId="0" applyFont="1" applyAlignment="1">
      <alignment horizontal="right"/>
    </xf>
    <xf numFmtId="4" fontId="14" fillId="0" borderId="0" xfId="0" applyNumberFormat="1" applyFont="1" applyBorder="1"/>
    <xf numFmtId="0" fontId="11" fillId="0" borderId="0" xfId="0" applyFont="1"/>
    <xf numFmtId="0" fontId="14" fillId="0" borderId="0" xfId="0" applyFont="1" applyBorder="1"/>
    <xf numFmtId="167" fontId="8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2" fontId="6" fillId="0" borderId="0" xfId="0" applyNumberFormat="1" applyFont="1"/>
    <xf numFmtId="4" fontId="18" fillId="0" borderId="0" xfId="0" applyNumberFormat="1" applyFont="1"/>
    <xf numFmtId="166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0" xfId="0" applyNumberFormat="1" applyFont="1" applyBorder="1" applyAlignment="1">
      <alignment horizontal="center"/>
    </xf>
    <xf numFmtId="167" fontId="14" fillId="0" borderId="0" xfId="0" applyNumberFormat="1" applyFont="1" applyBorder="1" applyAlignment="1">
      <alignment horizontal="center"/>
    </xf>
    <xf numFmtId="167" fontId="14" fillId="0" borderId="0" xfId="0" applyNumberFormat="1" applyFont="1" applyFill="1" applyBorder="1" applyAlignment="1">
      <alignment horizontal="center"/>
    </xf>
    <xf numFmtId="167" fontId="14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7" fontId="12" fillId="0" borderId="0" xfId="0" applyNumberFormat="1" applyFont="1" applyBorder="1" applyAlignment="1">
      <alignment horizontal="center"/>
    </xf>
    <xf numFmtId="167" fontId="17" fillId="0" borderId="0" xfId="0" applyNumberFormat="1" applyFont="1" applyBorder="1" applyAlignment="1">
      <alignment horizontal="center"/>
    </xf>
    <xf numFmtId="167" fontId="14" fillId="0" borderId="4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10" fillId="0" borderId="0" xfId="0" applyNumberFormat="1" applyFont="1" applyBorder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7" fillId="0" borderId="0" xfId="0" applyFont="1"/>
    <xf numFmtId="164" fontId="17" fillId="0" borderId="0" xfId="0" applyNumberFormat="1" applyFont="1"/>
    <xf numFmtId="164" fontId="6" fillId="0" borderId="2" xfId="0" applyNumberFormat="1" applyFont="1" applyBorder="1"/>
    <xf numFmtId="164" fontId="17" fillId="0" borderId="2" xfId="0" applyNumberFormat="1" applyFont="1" applyBorder="1"/>
    <xf numFmtId="164" fontId="17" fillId="0" borderId="0" xfId="0" applyNumberFormat="1" applyFont="1" applyBorder="1"/>
    <xf numFmtId="164" fontId="6" fillId="0" borderId="3" xfId="0" applyNumberFormat="1" applyFont="1" applyBorder="1"/>
    <xf numFmtId="164" fontId="19" fillId="0" borderId="1" xfId="0" applyNumberFormat="1" applyFont="1" applyBorder="1"/>
    <xf numFmtId="8" fontId="5" fillId="0" borderId="1" xfId="0" applyNumberFormat="1" applyFont="1" applyBorder="1"/>
    <xf numFmtId="8" fontId="19" fillId="0" borderId="1" xfId="0" applyNumberFormat="1" applyFont="1" applyBorder="1"/>
    <xf numFmtId="14" fontId="6" fillId="0" borderId="0" xfId="0" applyNumberFormat="1" applyFont="1"/>
    <xf numFmtId="14" fontId="17" fillId="0" borderId="0" xfId="0" applyNumberFormat="1" applyFont="1"/>
    <xf numFmtId="8" fontId="6" fillId="0" borderId="3" xfId="0" applyNumberFormat="1" applyFont="1" applyBorder="1"/>
    <xf numFmtId="14" fontId="5" fillId="0" borderId="0" xfId="0" applyNumberFormat="1" applyFont="1"/>
    <xf numFmtId="14" fontId="19" fillId="0" borderId="0" xfId="0" applyNumberFormat="1" applyFont="1"/>
    <xf numFmtId="166" fontId="5" fillId="0" borderId="0" xfId="0" applyNumberFormat="1" applyFont="1" applyAlignment="1">
      <alignment horizontal="left"/>
    </xf>
    <xf numFmtId="8" fontId="19" fillId="0" borderId="0" xfId="0" applyNumberFormat="1" applyFont="1" applyBorder="1"/>
    <xf numFmtId="164" fontId="17" fillId="0" borderId="3" xfId="0" applyNumberFormat="1" applyFont="1" applyBorder="1"/>
    <xf numFmtId="164" fontId="6" fillId="2" borderId="0" xfId="0" applyNumberFormat="1" applyFont="1" applyFill="1"/>
    <xf numFmtId="164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2" fontId="6" fillId="2" borderId="0" xfId="0" applyNumberFormat="1" applyFont="1" applyFill="1" applyBorder="1"/>
    <xf numFmtId="4" fontId="6" fillId="2" borderId="0" xfId="0" applyNumberFormat="1" applyFont="1" applyFill="1" applyBorder="1"/>
    <xf numFmtId="164" fontId="5" fillId="2" borderId="1" xfId="0" applyNumberFormat="1" applyFont="1" applyFill="1" applyBorder="1"/>
    <xf numFmtId="2" fontId="14" fillId="2" borderId="0" xfId="0" applyNumberFormat="1" applyFont="1" applyFill="1"/>
    <xf numFmtId="2" fontId="14" fillId="2" borderId="0" xfId="0" applyNumberFormat="1" applyFont="1" applyFill="1" applyBorder="1"/>
    <xf numFmtId="164" fontId="5" fillId="2" borderId="0" xfId="0" applyNumberFormat="1" applyFont="1" applyFill="1"/>
    <xf numFmtId="8" fontId="6" fillId="2" borderId="0" xfId="0" applyNumberFormat="1" applyFont="1" applyFill="1"/>
    <xf numFmtId="164" fontId="15" fillId="2" borderId="3" xfId="0" applyNumberFormat="1" applyFont="1" applyFill="1" applyBorder="1"/>
    <xf numFmtId="164" fontId="5" fillId="2" borderId="0" xfId="0" applyNumberFormat="1" applyFont="1" applyFill="1" applyBorder="1"/>
    <xf numFmtId="164" fontId="6" fillId="2" borderId="0" xfId="0" applyNumberFormat="1" applyFont="1" applyFill="1" applyBorder="1"/>
    <xf numFmtId="167" fontId="11" fillId="0" borderId="0" xfId="0" applyNumberFormat="1" applyFont="1" applyBorder="1" applyAlignment="1">
      <alignment horizontal="left"/>
    </xf>
    <xf numFmtId="8" fontId="17" fillId="0" borderId="0" xfId="0" applyNumberFormat="1" applyFont="1"/>
    <xf numFmtId="0" fontId="6" fillId="0" borderId="0" xfId="0" applyNumberFormat="1" applyFont="1" applyAlignment="1"/>
    <xf numFmtId="0" fontId="5" fillId="0" borderId="0" xfId="0" applyNumberFormat="1" applyFont="1" applyAlignment="1"/>
    <xf numFmtId="0" fontId="6" fillId="0" borderId="0" xfId="0" applyNumberFormat="1" applyFont="1" applyFill="1" applyBorder="1" applyAlignment="1"/>
    <xf numFmtId="0" fontId="6" fillId="0" borderId="0" xfId="0" applyNumberFormat="1" applyFont="1" applyBorder="1" applyAlignment="1"/>
    <xf numFmtId="0" fontId="6" fillId="0" borderId="0" xfId="0" applyNumberFormat="1" applyFont="1" applyFill="1" applyAlignment="1"/>
    <xf numFmtId="2" fontId="6" fillId="0" borderId="0" xfId="0" applyNumberFormat="1" applyFont="1" applyFill="1" applyBorder="1" applyAlignment="1"/>
    <xf numFmtId="0" fontId="14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123</xdr:row>
      <xdr:rowOff>66675</xdr:rowOff>
    </xdr:from>
    <xdr:to>
      <xdr:col>8</xdr:col>
      <xdr:colOff>638175</xdr:colOff>
      <xdr:row>123</xdr:row>
      <xdr:rowOff>161925</xdr:rowOff>
    </xdr:to>
    <xdr:sp macro="" textlink="">
      <xdr:nvSpPr>
        <xdr:cNvPr id="1091" name="Line 8"/>
        <xdr:cNvSpPr>
          <a:spLocks noChangeShapeType="1"/>
        </xdr:cNvSpPr>
      </xdr:nvSpPr>
      <xdr:spPr bwMode="auto">
        <a:xfrm flipV="1">
          <a:off x="9305925" y="19792950"/>
          <a:ext cx="0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6"/>
  <sheetViews>
    <sheetView zoomScale="80" zoomScaleNormal="80" workbookViewId="0">
      <selection activeCell="E5" sqref="E5"/>
    </sheetView>
  </sheetViews>
  <sheetFormatPr defaultRowHeight="15" x14ac:dyDescent="0.2"/>
  <cols>
    <col min="1" max="1" width="22.42578125" style="53" customWidth="1"/>
    <col min="2" max="2" width="27.5703125" style="14" customWidth="1"/>
    <col min="3" max="3" width="27.85546875" style="104" customWidth="1"/>
    <col min="4" max="4" width="14.5703125" style="87" customWidth="1"/>
    <col min="5" max="5" width="15" style="14" customWidth="1"/>
    <col min="6" max="6" width="14" style="14" customWidth="1"/>
    <col min="7" max="7" width="11.85546875" style="14" customWidth="1"/>
    <col min="8" max="8" width="12.42578125" style="14" customWidth="1"/>
    <col min="9" max="9" width="11.5703125" style="14" customWidth="1"/>
    <col min="10" max="10" width="11.7109375" style="14" bestFit="1" customWidth="1"/>
    <col min="11" max="11" width="12.28515625" style="14" customWidth="1"/>
    <col min="12" max="12" width="12" style="14" customWidth="1"/>
    <col min="13" max="13" width="11.42578125" style="14" customWidth="1"/>
    <col min="14" max="16" width="12" style="14" customWidth="1"/>
    <col min="17" max="17" width="11.85546875" style="14" customWidth="1"/>
    <col min="18" max="18" width="14.42578125" style="14" customWidth="1"/>
    <col min="19" max="19" width="13" style="14" customWidth="1"/>
    <col min="20" max="20" width="9.140625" style="14"/>
  </cols>
  <sheetData>
    <row r="1" spans="1:19" ht="15.75" x14ac:dyDescent="0.25">
      <c r="A1" s="84" t="s">
        <v>45</v>
      </c>
      <c r="F1" s="28">
        <v>43100</v>
      </c>
    </row>
    <row r="2" spans="1:19" ht="15.75" x14ac:dyDescent="0.25">
      <c r="B2" s="15"/>
      <c r="C2" s="105"/>
      <c r="D2" s="88"/>
      <c r="E2" s="16"/>
      <c r="F2" s="16"/>
      <c r="G2" s="16"/>
      <c r="H2" s="16"/>
      <c r="I2" s="16"/>
      <c r="J2" s="17" t="s">
        <v>73</v>
      </c>
      <c r="K2" s="16"/>
      <c r="L2" s="16"/>
      <c r="M2" s="16"/>
      <c r="N2" s="16" t="s">
        <v>88</v>
      </c>
      <c r="O2" s="16"/>
      <c r="P2" s="16"/>
      <c r="Q2" s="16" t="s">
        <v>6</v>
      </c>
      <c r="R2" s="16" t="s">
        <v>20</v>
      </c>
    </row>
    <row r="3" spans="1:19" ht="15.75" x14ac:dyDescent="0.25">
      <c r="A3" s="54" t="s">
        <v>1</v>
      </c>
      <c r="B3" s="48" t="s">
        <v>2</v>
      </c>
      <c r="C3" s="105" t="s">
        <v>3</v>
      </c>
      <c r="D3" s="89" t="s">
        <v>4</v>
      </c>
      <c r="E3" s="16" t="s">
        <v>26</v>
      </c>
      <c r="F3" s="17" t="s">
        <v>83</v>
      </c>
      <c r="G3" s="16"/>
      <c r="H3" s="16"/>
      <c r="I3" s="48" t="s">
        <v>42</v>
      </c>
      <c r="J3" s="48" t="s">
        <v>72</v>
      </c>
      <c r="K3" s="48" t="s">
        <v>19</v>
      </c>
      <c r="L3" s="48" t="s">
        <v>58</v>
      </c>
      <c r="M3" s="16" t="s">
        <v>86</v>
      </c>
      <c r="N3" s="16" t="s">
        <v>89</v>
      </c>
      <c r="O3" s="16"/>
      <c r="P3" s="16"/>
      <c r="Q3" s="16"/>
      <c r="R3" s="16" t="s">
        <v>94</v>
      </c>
    </row>
    <row r="4" spans="1:19" ht="15.75" x14ac:dyDescent="0.25">
      <c r="A4" s="53" t="s">
        <v>63</v>
      </c>
      <c r="D4" s="90" t="s">
        <v>17</v>
      </c>
      <c r="E4" s="50" t="s">
        <v>94</v>
      </c>
      <c r="F4" s="50" t="s">
        <v>81</v>
      </c>
      <c r="G4" s="50" t="s">
        <v>71</v>
      </c>
      <c r="H4" s="19"/>
      <c r="I4" s="19"/>
      <c r="J4" s="19"/>
      <c r="K4" s="19"/>
      <c r="L4" s="19"/>
      <c r="M4" s="18" t="s">
        <v>87</v>
      </c>
      <c r="N4" s="19"/>
      <c r="O4" s="19"/>
      <c r="P4" s="19"/>
      <c r="Q4" s="19"/>
      <c r="R4" s="19"/>
      <c r="S4" s="19"/>
    </row>
    <row r="5" spans="1:19" x14ac:dyDescent="0.2">
      <c r="A5" s="56"/>
      <c r="D5" s="91"/>
      <c r="E5" s="18"/>
      <c r="F5" s="18"/>
      <c r="G5" s="18"/>
      <c r="H5" s="18"/>
      <c r="I5" s="36"/>
      <c r="J5" s="18"/>
      <c r="K5" s="18"/>
      <c r="L5" s="18"/>
      <c r="M5" s="18"/>
      <c r="N5" s="18"/>
      <c r="O5" s="18"/>
      <c r="P5" s="18"/>
      <c r="Q5" s="18"/>
      <c r="R5" s="18"/>
      <c r="S5" s="18">
        <f t="shared" ref="S5:S36" si="0">SUM(E5:R5)-D5</f>
        <v>0</v>
      </c>
    </row>
    <row r="6" spans="1:19" x14ac:dyDescent="0.2">
      <c r="A6" s="57">
        <v>42801</v>
      </c>
      <c r="B6" s="41"/>
      <c r="C6" s="106">
        <v>200048</v>
      </c>
      <c r="D6" s="92">
        <v>100</v>
      </c>
      <c r="E6" s="42"/>
      <c r="F6" s="42"/>
      <c r="G6" s="42">
        <v>20</v>
      </c>
      <c r="H6" s="18"/>
      <c r="I6" s="36"/>
      <c r="J6" s="42">
        <v>80</v>
      </c>
      <c r="K6" s="42"/>
      <c r="L6" s="42"/>
      <c r="M6" s="18"/>
      <c r="N6" s="18"/>
      <c r="O6" s="18"/>
      <c r="P6" s="18"/>
      <c r="Q6" s="18"/>
      <c r="R6" s="18"/>
      <c r="S6" s="18">
        <f t="shared" si="0"/>
        <v>0</v>
      </c>
    </row>
    <row r="7" spans="1:19" x14ac:dyDescent="0.2">
      <c r="A7" s="57">
        <v>42828</v>
      </c>
      <c r="B7" s="41" t="s">
        <v>118</v>
      </c>
      <c r="C7" s="107" t="s">
        <v>119</v>
      </c>
      <c r="D7" s="92">
        <v>120</v>
      </c>
      <c r="E7" s="42"/>
      <c r="F7" s="42"/>
      <c r="G7" s="42"/>
      <c r="H7" s="18"/>
      <c r="I7" s="36"/>
      <c r="J7" s="42">
        <v>120</v>
      </c>
      <c r="K7" s="42"/>
      <c r="L7" s="42"/>
      <c r="M7" s="18"/>
      <c r="N7" s="18"/>
      <c r="O7" s="18"/>
      <c r="P7" s="18"/>
      <c r="Q7" s="18"/>
      <c r="R7" s="18"/>
      <c r="S7" s="18">
        <f t="shared" si="0"/>
        <v>0</v>
      </c>
    </row>
    <row r="8" spans="1:19" x14ac:dyDescent="0.2">
      <c r="A8" s="57">
        <v>42843</v>
      </c>
      <c r="B8" s="41"/>
      <c r="C8" s="106">
        <v>200049</v>
      </c>
      <c r="D8" s="92">
        <v>400</v>
      </c>
      <c r="E8" s="42"/>
      <c r="F8" s="42"/>
      <c r="G8" s="42">
        <v>240</v>
      </c>
      <c r="H8" s="18"/>
      <c r="I8" s="36"/>
      <c r="J8" s="42">
        <v>160</v>
      </c>
      <c r="K8" s="42"/>
      <c r="L8" s="42"/>
      <c r="M8" s="18"/>
      <c r="N8" s="18"/>
      <c r="O8" s="18"/>
      <c r="P8" s="18"/>
      <c r="Q8" s="18"/>
      <c r="R8" s="18"/>
      <c r="S8" s="18">
        <f t="shared" si="0"/>
        <v>0</v>
      </c>
    </row>
    <row r="9" spans="1:19" x14ac:dyDescent="0.2">
      <c r="A9" s="57">
        <v>2484817</v>
      </c>
      <c r="B9" s="41"/>
      <c r="C9" s="106">
        <v>200050</v>
      </c>
      <c r="D9" s="92">
        <v>465</v>
      </c>
      <c r="E9" s="42"/>
      <c r="F9" s="42"/>
      <c r="G9" s="42">
        <v>90</v>
      </c>
      <c r="H9" s="18"/>
      <c r="I9" s="36"/>
      <c r="J9" s="42">
        <v>280</v>
      </c>
      <c r="K9" s="42">
        <v>95</v>
      </c>
      <c r="L9" s="42"/>
      <c r="M9" s="18"/>
      <c r="N9" s="18"/>
      <c r="O9" s="18"/>
      <c r="P9" s="18"/>
      <c r="Q9" s="18"/>
      <c r="R9" s="18"/>
      <c r="S9" s="18">
        <f t="shared" si="0"/>
        <v>0</v>
      </c>
    </row>
    <row r="10" spans="1:19" x14ac:dyDescent="0.2">
      <c r="A10" s="57">
        <v>42851</v>
      </c>
      <c r="B10" s="41" t="s">
        <v>124</v>
      </c>
      <c r="C10" s="106" t="s">
        <v>125</v>
      </c>
      <c r="D10" s="92">
        <v>420</v>
      </c>
      <c r="E10" s="42"/>
      <c r="F10" s="42"/>
      <c r="G10" s="42"/>
      <c r="H10" s="18"/>
      <c r="I10" s="36"/>
      <c r="J10" s="42"/>
      <c r="K10" s="42"/>
      <c r="L10" s="42">
        <v>420</v>
      </c>
      <c r="M10" s="18"/>
      <c r="N10" s="18"/>
      <c r="O10" s="18"/>
      <c r="P10" s="18"/>
      <c r="Q10" s="18"/>
      <c r="R10" s="18"/>
      <c r="S10" s="18">
        <f t="shared" si="0"/>
        <v>0</v>
      </c>
    </row>
    <row r="11" spans="1:19" x14ac:dyDescent="0.2">
      <c r="A11" s="57">
        <v>42857</v>
      </c>
      <c r="B11" s="41" t="s">
        <v>126</v>
      </c>
      <c r="C11" s="106" t="s">
        <v>42</v>
      </c>
      <c r="D11" s="92">
        <v>25.06</v>
      </c>
      <c r="E11" s="42"/>
      <c r="F11" s="42"/>
      <c r="G11" s="42"/>
      <c r="H11" s="18"/>
      <c r="I11" s="36">
        <v>25.06</v>
      </c>
      <c r="J11" s="42"/>
      <c r="K11" s="42"/>
      <c r="L11" s="42"/>
      <c r="M11" s="18"/>
      <c r="N11" s="18"/>
      <c r="O11" s="18"/>
      <c r="P11" s="18"/>
      <c r="Q11" s="18"/>
      <c r="R11" s="18"/>
      <c r="S11" s="18">
        <f t="shared" si="0"/>
        <v>0</v>
      </c>
    </row>
    <row r="12" spans="1:19" x14ac:dyDescent="0.2">
      <c r="A12" s="57">
        <v>42871</v>
      </c>
      <c r="B12" s="41"/>
      <c r="C12" s="106">
        <v>200051</v>
      </c>
      <c r="D12" s="92">
        <v>80</v>
      </c>
      <c r="E12" s="42"/>
      <c r="F12" s="42"/>
      <c r="G12" s="42">
        <v>80</v>
      </c>
      <c r="H12" s="18"/>
      <c r="I12" s="36"/>
      <c r="J12" s="42"/>
      <c r="K12" s="42"/>
      <c r="L12" s="42"/>
      <c r="M12" s="18"/>
      <c r="N12" s="18"/>
      <c r="O12" s="18"/>
      <c r="P12" s="18"/>
      <c r="Q12" s="18"/>
      <c r="R12" s="18"/>
      <c r="S12" s="18">
        <f t="shared" si="0"/>
        <v>0</v>
      </c>
    </row>
    <row r="13" spans="1:19" x14ac:dyDescent="0.2">
      <c r="A13" s="57">
        <v>42898</v>
      </c>
      <c r="B13" s="41"/>
      <c r="C13" s="106">
        <v>200052</v>
      </c>
      <c r="D13" s="92">
        <v>225</v>
      </c>
      <c r="E13" s="42"/>
      <c r="F13" s="42"/>
      <c r="G13" s="42">
        <v>220</v>
      </c>
      <c r="H13" s="18"/>
      <c r="I13" s="36"/>
      <c r="J13" s="42"/>
      <c r="K13" s="42"/>
      <c r="L13" s="42"/>
      <c r="M13" s="18"/>
      <c r="N13" s="18"/>
      <c r="O13" s="18"/>
      <c r="P13" s="18"/>
      <c r="Q13" s="18">
        <v>5</v>
      </c>
      <c r="R13" s="18" t="s">
        <v>155</v>
      </c>
      <c r="S13" s="18">
        <f t="shared" si="0"/>
        <v>0</v>
      </c>
    </row>
    <row r="14" spans="1:19" x14ac:dyDescent="0.2">
      <c r="A14" s="55">
        <v>42940</v>
      </c>
      <c r="B14" s="14" t="s">
        <v>132</v>
      </c>
      <c r="C14" s="104" t="s">
        <v>131</v>
      </c>
      <c r="D14" s="87">
        <v>10</v>
      </c>
      <c r="E14" s="42"/>
      <c r="F14" s="42"/>
      <c r="G14" s="42">
        <v>10</v>
      </c>
      <c r="H14" s="18"/>
      <c r="I14" s="36"/>
      <c r="J14" s="42"/>
      <c r="K14" s="42"/>
      <c r="L14" s="42"/>
      <c r="M14" s="18"/>
      <c r="N14" s="18"/>
      <c r="O14" s="18"/>
      <c r="P14" s="18"/>
      <c r="Q14" s="18"/>
      <c r="R14" s="18"/>
      <c r="S14" s="18">
        <f t="shared" si="0"/>
        <v>0</v>
      </c>
    </row>
    <row r="15" spans="1:19" x14ac:dyDescent="0.2">
      <c r="A15" s="55">
        <v>42943</v>
      </c>
      <c r="C15" s="104">
        <v>200053</v>
      </c>
      <c r="D15" s="87">
        <v>60</v>
      </c>
      <c r="E15" s="42"/>
      <c r="F15" s="42"/>
      <c r="G15" s="42">
        <v>60</v>
      </c>
      <c r="H15" s="18"/>
      <c r="I15" s="36"/>
      <c r="J15" s="42"/>
      <c r="K15" s="42"/>
      <c r="L15" s="42"/>
      <c r="M15" s="18"/>
      <c r="N15" s="18"/>
      <c r="O15" s="18"/>
      <c r="P15" s="18"/>
      <c r="Q15" s="18"/>
      <c r="R15" s="18"/>
      <c r="S15" s="18">
        <f t="shared" si="0"/>
        <v>0</v>
      </c>
    </row>
    <row r="16" spans="1:19" x14ac:dyDescent="0.2">
      <c r="A16" s="57">
        <v>42949</v>
      </c>
      <c r="B16" s="41" t="s">
        <v>133</v>
      </c>
      <c r="C16" s="106" t="s">
        <v>131</v>
      </c>
      <c r="D16" s="92">
        <v>10</v>
      </c>
      <c r="E16" s="42"/>
      <c r="F16" s="42"/>
      <c r="G16" s="42">
        <v>10</v>
      </c>
      <c r="H16" s="18"/>
      <c r="I16" s="36"/>
      <c r="J16" s="42"/>
      <c r="K16" s="42"/>
      <c r="L16" s="42"/>
      <c r="M16" s="18"/>
      <c r="N16" s="18"/>
      <c r="O16" s="18"/>
      <c r="P16" s="18"/>
      <c r="Q16" s="18"/>
      <c r="R16" s="18"/>
      <c r="S16" s="18">
        <f t="shared" si="0"/>
        <v>0</v>
      </c>
    </row>
    <row r="17" spans="1:19" x14ac:dyDescent="0.2">
      <c r="A17" s="57">
        <v>42970</v>
      </c>
      <c r="B17" s="41" t="s">
        <v>130</v>
      </c>
      <c r="C17" s="107" t="s">
        <v>131</v>
      </c>
      <c r="D17" s="96">
        <v>10</v>
      </c>
      <c r="E17" s="45"/>
      <c r="F17" s="45"/>
      <c r="G17" s="51">
        <v>10</v>
      </c>
      <c r="H17" s="45"/>
      <c r="I17" s="45"/>
      <c r="J17" s="18"/>
      <c r="L17" s="51"/>
      <c r="N17" s="18"/>
      <c r="O17" s="18"/>
      <c r="P17" s="18"/>
      <c r="Q17" s="18"/>
      <c r="R17" s="18"/>
      <c r="S17" s="18">
        <f t="shared" si="0"/>
        <v>0</v>
      </c>
    </row>
    <row r="18" spans="1:19" x14ac:dyDescent="0.2">
      <c r="A18" s="57">
        <v>42982</v>
      </c>
      <c r="B18" s="41"/>
      <c r="C18" s="106">
        <v>200054</v>
      </c>
      <c r="D18" s="92">
        <v>120</v>
      </c>
      <c r="E18" s="42"/>
      <c r="F18" s="42"/>
      <c r="G18" s="42">
        <v>50</v>
      </c>
      <c r="H18" s="18"/>
      <c r="I18" s="36"/>
      <c r="J18" s="42">
        <v>70</v>
      </c>
      <c r="K18" s="42"/>
      <c r="L18" s="42"/>
      <c r="M18" s="18"/>
      <c r="N18" s="18"/>
      <c r="O18" s="18"/>
      <c r="P18" s="18"/>
      <c r="Q18" s="18"/>
      <c r="R18" s="18"/>
      <c r="S18" s="18">
        <f t="shared" si="0"/>
        <v>0</v>
      </c>
    </row>
    <row r="19" spans="1:19" x14ac:dyDescent="0.2">
      <c r="A19" s="55">
        <v>42991</v>
      </c>
      <c r="C19" s="104">
        <v>200055</v>
      </c>
      <c r="D19" s="87">
        <v>610</v>
      </c>
      <c r="E19" s="42"/>
      <c r="F19" s="42"/>
      <c r="G19" s="42"/>
      <c r="H19" s="18"/>
      <c r="I19" s="36"/>
      <c r="J19" s="42">
        <v>610</v>
      </c>
      <c r="K19" s="42"/>
      <c r="L19" s="42"/>
      <c r="M19" s="18"/>
      <c r="Q19" s="18"/>
      <c r="R19" s="18"/>
      <c r="S19" s="18">
        <f t="shared" si="0"/>
        <v>0</v>
      </c>
    </row>
    <row r="20" spans="1:19" x14ac:dyDescent="0.2">
      <c r="A20" s="55">
        <v>43000</v>
      </c>
      <c r="B20" s="14" t="s">
        <v>136</v>
      </c>
      <c r="C20" s="104" t="s">
        <v>131</v>
      </c>
      <c r="D20" s="87">
        <v>70</v>
      </c>
      <c r="E20" s="42"/>
      <c r="F20" s="42"/>
      <c r="G20" s="42"/>
      <c r="H20" s="18"/>
      <c r="I20" s="36"/>
      <c r="J20" s="42">
        <v>70</v>
      </c>
      <c r="K20" s="42"/>
      <c r="L20" s="42"/>
      <c r="M20" s="18"/>
      <c r="N20" s="18"/>
      <c r="O20" s="18"/>
      <c r="P20" s="18"/>
      <c r="Q20" s="18"/>
      <c r="R20" s="18"/>
      <c r="S20" s="18">
        <f t="shared" si="0"/>
        <v>0</v>
      </c>
    </row>
    <row r="21" spans="1:19" x14ac:dyDescent="0.2">
      <c r="A21" s="57">
        <v>43003</v>
      </c>
      <c r="B21" s="41"/>
      <c r="C21" s="104">
        <v>200056</v>
      </c>
      <c r="D21" s="91">
        <v>745</v>
      </c>
      <c r="E21" s="18"/>
      <c r="F21" s="18"/>
      <c r="G21" s="18">
        <v>10</v>
      </c>
      <c r="H21" s="18"/>
      <c r="I21" s="36"/>
      <c r="J21" s="18">
        <v>735</v>
      </c>
      <c r="K21" s="18"/>
      <c r="L21" s="18"/>
      <c r="M21" s="18"/>
      <c r="N21" s="18"/>
      <c r="O21" s="18"/>
      <c r="P21" s="18"/>
      <c r="Q21" s="18"/>
      <c r="R21" s="18"/>
      <c r="S21" s="18">
        <f t="shared" si="0"/>
        <v>0</v>
      </c>
    </row>
    <row r="22" spans="1:19" x14ac:dyDescent="0.2">
      <c r="A22" s="57">
        <v>43010</v>
      </c>
      <c r="B22" s="41" t="s">
        <v>137</v>
      </c>
      <c r="C22" s="104" t="s">
        <v>131</v>
      </c>
      <c r="D22" s="91">
        <v>280</v>
      </c>
      <c r="E22" s="18"/>
      <c r="F22" s="18"/>
      <c r="G22" s="18"/>
      <c r="H22" s="18"/>
      <c r="I22" s="36"/>
      <c r="J22" s="18">
        <v>280</v>
      </c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x14ac:dyDescent="0.2">
      <c r="A23" s="58">
        <v>43010</v>
      </c>
      <c r="B23" s="41"/>
      <c r="C23" s="104">
        <v>200057</v>
      </c>
      <c r="D23" s="91">
        <v>70</v>
      </c>
      <c r="E23" s="18"/>
      <c r="F23" s="18"/>
      <c r="G23" s="18"/>
      <c r="H23" s="18"/>
      <c r="I23" s="36"/>
      <c r="J23" s="18">
        <v>70</v>
      </c>
      <c r="K23" s="18"/>
      <c r="L23" s="18"/>
      <c r="M23" s="18"/>
      <c r="N23" s="18"/>
      <c r="O23" s="18"/>
      <c r="P23" s="18"/>
      <c r="Q23" s="18"/>
      <c r="R23" s="18"/>
      <c r="S23" s="18">
        <f t="shared" si="0"/>
        <v>0</v>
      </c>
    </row>
    <row r="24" spans="1:19" x14ac:dyDescent="0.2">
      <c r="A24" s="57">
        <v>43012</v>
      </c>
      <c r="B24" s="41" t="s">
        <v>138</v>
      </c>
      <c r="C24" s="104" t="s">
        <v>131</v>
      </c>
      <c r="D24" s="91">
        <v>140</v>
      </c>
      <c r="E24" s="18"/>
      <c r="F24" s="18"/>
      <c r="G24" s="18"/>
      <c r="H24" s="18"/>
      <c r="I24" s="36"/>
      <c r="J24" s="18">
        <v>140</v>
      </c>
      <c r="K24" s="18"/>
      <c r="L24" s="18"/>
      <c r="M24" s="18"/>
      <c r="N24" s="18"/>
      <c r="O24" s="18"/>
      <c r="P24" s="18"/>
      <c r="Q24" s="18"/>
      <c r="R24" s="18"/>
      <c r="S24" s="18">
        <f t="shared" si="0"/>
        <v>0</v>
      </c>
    </row>
    <row r="25" spans="1:19" x14ac:dyDescent="0.2">
      <c r="A25" s="57">
        <v>43014</v>
      </c>
      <c r="B25" s="14" t="s">
        <v>118</v>
      </c>
      <c r="C25" s="104" t="s">
        <v>131</v>
      </c>
      <c r="D25" s="91">
        <v>280</v>
      </c>
      <c r="E25" s="18"/>
      <c r="F25" s="18"/>
      <c r="G25" s="18"/>
      <c r="H25" s="18"/>
      <c r="I25" s="36"/>
      <c r="J25" s="18">
        <v>280</v>
      </c>
      <c r="K25" s="18"/>
      <c r="L25" s="18"/>
      <c r="M25" s="18"/>
      <c r="N25" s="18"/>
      <c r="O25" s="18"/>
      <c r="P25" s="18"/>
      <c r="Q25" s="18"/>
      <c r="R25" s="18"/>
      <c r="S25" s="18">
        <f t="shared" si="0"/>
        <v>0</v>
      </c>
    </row>
    <row r="26" spans="1:19" x14ac:dyDescent="0.2">
      <c r="A26" s="56">
        <v>43024</v>
      </c>
      <c r="B26" s="41" t="s">
        <v>141</v>
      </c>
      <c r="C26" s="107" t="s">
        <v>131</v>
      </c>
      <c r="D26" s="93">
        <v>340.95</v>
      </c>
      <c r="E26" s="18"/>
      <c r="F26" s="18"/>
      <c r="G26" s="18"/>
      <c r="H26" s="18"/>
      <c r="I26" s="36"/>
      <c r="J26" s="18"/>
      <c r="K26" s="18">
        <v>340.95</v>
      </c>
      <c r="L26" s="18"/>
      <c r="M26" s="18"/>
      <c r="N26" s="18"/>
      <c r="O26" s="18"/>
      <c r="P26" s="18"/>
      <c r="Q26" s="18"/>
      <c r="R26" s="18"/>
      <c r="S26" s="18">
        <f t="shared" si="0"/>
        <v>0</v>
      </c>
    </row>
    <row r="27" spans="1:19" x14ac:dyDescent="0.2">
      <c r="A27" s="56">
        <v>43027</v>
      </c>
      <c r="B27" s="41" t="s">
        <v>142</v>
      </c>
      <c r="C27" s="107" t="s">
        <v>131</v>
      </c>
      <c r="D27" s="93">
        <v>70</v>
      </c>
      <c r="E27" s="18"/>
      <c r="F27" s="18"/>
      <c r="G27" s="18"/>
      <c r="H27" s="18"/>
      <c r="I27" s="36"/>
      <c r="J27" s="18">
        <v>70</v>
      </c>
      <c r="L27" s="18"/>
      <c r="M27" s="18"/>
      <c r="N27" s="18"/>
      <c r="O27" s="18"/>
      <c r="P27" s="18"/>
      <c r="Q27" s="18"/>
      <c r="R27" s="18"/>
      <c r="S27" s="18">
        <f t="shared" si="0"/>
        <v>0</v>
      </c>
    </row>
    <row r="28" spans="1:19" x14ac:dyDescent="0.2">
      <c r="A28" s="57">
        <v>43027</v>
      </c>
      <c r="B28" s="14" t="s">
        <v>143</v>
      </c>
      <c r="C28" s="104" t="s">
        <v>131</v>
      </c>
      <c r="D28" s="91">
        <v>70</v>
      </c>
      <c r="E28" s="18"/>
      <c r="F28" s="18"/>
      <c r="G28" s="18"/>
      <c r="H28" s="18"/>
      <c r="I28" s="36"/>
      <c r="J28" s="18">
        <v>70</v>
      </c>
      <c r="L28" s="18"/>
      <c r="M28" s="18"/>
      <c r="N28" s="18"/>
      <c r="O28" s="18"/>
      <c r="P28" s="18"/>
      <c r="Q28" s="18"/>
      <c r="R28" s="18"/>
      <c r="S28" s="18">
        <f t="shared" si="0"/>
        <v>0</v>
      </c>
    </row>
    <row r="29" spans="1:19" x14ac:dyDescent="0.2">
      <c r="A29" s="57">
        <v>43035</v>
      </c>
      <c r="B29" s="41" t="s">
        <v>124</v>
      </c>
      <c r="C29" s="104" t="s">
        <v>131</v>
      </c>
      <c r="D29" s="91">
        <v>470</v>
      </c>
      <c r="E29" s="18"/>
      <c r="F29" s="18"/>
      <c r="G29" s="18"/>
      <c r="H29" s="18"/>
      <c r="I29" s="36"/>
      <c r="J29" s="18"/>
      <c r="K29" s="18"/>
      <c r="L29" s="18">
        <v>470</v>
      </c>
      <c r="M29" s="18"/>
      <c r="N29" s="18"/>
      <c r="O29" s="18"/>
      <c r="P29" s="18"/>
      <c r="Q29" s="18"/>
      <c r="R29" s="18"/>
      <c r="S29" s="18">
        <f t="shared" si="0"/>
        <v>0</v>
      </c>
    </row>
    <row r="30" spans="1:19" x14ac:dyDescent="0.2">
      <c r="A30" s="57">
        <v>43041</v>
      </c>
      <c r="C30" s="104">
        <v>200058</v>
      </c>
      <c r="D30" s="91">
        <v>438</v>
      </c>
      <c r="E30" s="18"/>
      <c r="F30" s="18"/>
      <c r="G30" s="18"/>
      <c r="H30" s="18"/>
      <c r="I30" s="36"/>
      <c r="J30" s="18">
        <v>175</v>
      </c>
      <c r="K30" s="18"/>
      <c r="L30" s="18">
        <v>255</v>
      </c>
      <c r="M30" s="18"/>
      <c r="N30" s="18"/>
      <c r="O30" s="18"/>
      <c r="P30" s="18"/>
      <c r="Q30" s="18">
        <v>8</v>
      </c>
      <c r="R30" s="18" t="s">
        <v>155</v>
      </c>
      <c r="S30" s="18">
        <f t="shared" si="0"/>
        <v>0</v>
      </c>
    </row>
    <row r="31" spans="1:19" x14ac:dyDescent="0.2">
      <c r="A31" s="57">
        <v>43100</v>
      </c>
      <c r="B31" s="14" t="s">
        <v>148</v>
      </c>
      <c r="C31" s="104" t="s">
        <v>149</v>
      </c>
      <c r="D31" s="91">
        <v>812.56</v>
      </c>
      <c r="E31" s="18"/>
      <c r="F31" s="18">
        <v>812.56</v>
      </c>
      <c r="G31" s="18"/>
      <c r="H31" s="18"/>
      <c r="I31" s="36"/>
      <c r="J31" s="18"/>
      <c r="K31" s="18"/>
      <c r="L31" s="18"/>
      <c r="M31" s="18"/>
      <c r="N31" s="18"/>
      <c r="O31" s="18"/>
      <c r="P31" s="18"/>
      <c r="Q31" s="18"/>
      <c r="R31" s="18"/>
      <c r="S31" s="18">
        <f t="shared" si="0"/>
        <v>0</v>
      </c>
    </row>
    <row r="32" spans="1:19" x14ac:dyDescent="0.2">
      <c r="A32" s="57"/>
      <c r="B32" s="14" t="s">
        <v>148</v>
      </c>
      <c r="C32" s="104" t="s">
        <v>42</v>
      </c>
      <c r="D32" s="91"/>
      <c r="E32" s="18"/>
      <c r="F32" s="18">
        <v>47.44</v>
      </c>
      <c r="G32" s="18"/>
      <c r="H32" s="18"/>
      <c r="I32" s="36">
        <v>-47.44</v>
      </c>
      <c r="J32" s="18"/>
      <c r="K32" s="18"/>
      <c r="L32" s="18"/>
      <c r="M32" s="18"/>
      <c r="N32" s="18"/>
      <c r="O32" s="18"/>
      <c r="P32" s="18"/>
      <c r="Q32" s="18"/>
      <c r="R32" s="18"/>
      <c r="S32" s="18">
        <f t="shared" si="0"/>
        <v>0</v>
      </c>
    </row>
    <row r="33" spans="1:19" x14ac:dyDescent="0.2">
      <c r="A33" s="57"/>
      <c r="B33" s="41"/>
      <c r="D33" s="91"/>
      <c r="E33" s="18"/>
      <c r="F33" s="18"/>
      <c r="G33" s="18"/>
      <c r="H33" s="18"/>
      <c r="I33" s="36"/>
      <c r="J33" s="18"/>
      <c r="K33" s="18"/>
      <c r="L33" s="18"/>
      <c r="M33" s="18"/>
      <c r="N33" s="18"/>
      <c r="O33" s="18"/>
      <c r="P33" s="18"/>
      <c r="Q33" s="18"/>
      <c r="R33" s="18"/>
      <c r="S33" s="18">
        <f t="shared" si="0"/>
        <v>0</v>
      </c>
    </row>
    <row r="34" spans="1:19" x14ac:dyDescent="0.2">
      <c r="A34" s="57"/>
      <c r="B34" s="41"/>
      <c r="D34" s="91"/>
      <c r="E34" s="18"/>
      <c r="F34" s="18"/>
      <c r="G34" s="18"/>
      <c r="H34" s="18"/>
      <c r="I34" s="36"/>
      <c r="J34" s="18"/>
      <c r="K34" s="18"/>
      <c r="L34" s="18"/>
      <c r="M34" s="18"/>
      <c r="N34" s="18"/>
      <c r="O34" s="18"/>
      <c r="P34" s="18"/>
      <c r="Q34" s="18"/>
      <c r="R34" s="18"/>
      <c r="S34" s="18">
        <f t="shared" si="0"/>
        <v>0</v>
      </c>
    </row>
    <row r="35" spans="1:19" x14ac:dyDescent="0.2">
      <c r="A35" s="57"/>
      <c r="B35" s="41"/>
      <c r="D35" s="91"/>
      <c r="E35" s="18"/>
      <c r="F35" s="18"/>
      <c r="G35" s="18"/>
      <c r="H35" s="18"/>
      <c r="I35" s="36"/>
      <c r="J35" s="18"/>
      <c r="K35" s="18"/>
      <c r="L35" s="18"/>
      <c r="M35" s="18"/>
      <c r="N35" s="18"/>
      <c r="O35" s="18"/>
      <c r="P35" s="18"/>
      <c r="Q35" s="18"/>
      <c r="R35" s="18"/>
      <c r="S35" s="18">
        <f t="shared" si="0"/>
        <v>0</v>
      </c>
    </row>
    <row r="36" spans="1:19" x14ac:dyDescent="0.2">
      <c r="A36" s="57">
        <v>43073</v>
      </c>
      <c r="B36" s="14" t="s">
        <v>150</v>
      </c>
      <c r="C36" s="104" t="s">
        <v>151</v>
      </c>
      <c r="D36" s="91">
        <v>0.16</v>
      </c>
      <c r="E36" s="18">
        <v>0.16</v>
      </c>
      <c r="F36" s="18"/>
      <c r="G36" s="18"/>
      <c r="H36" s="18"/>
      <c r="I36" s="36"/>
      <c r="J36" s="18"/>
      <c r="K36" s="18"/>
      <c r="L36" s="18"/>
      <c r="M36" s="18"/>
      <c r="N36" s="18"/>
      <c r="O36" s="18"/>
      <c r="P36" s="18"/>
      <c r="Q36" s="18"/>
      <c r="R36" s="18"/>
      <c r="S36" s="18">
        <f t="shared" si="0"/>
        <v>0</v>
      </c>
    </row>
    <row r="37" spans="1:19" x14ac:dyDescent="0.2">
      <c r="A37" s="57"/>
      <c r="D37" s="91"/>
      <c r="E37" s="18"/>
      <c r="F37" s="18"/>
      <c r="G37" s="18"/>
      <c r="H37" s="18"/>
      <c r="I37" s="36"/>
      <c r="J37" s="18"/>
      <c r="K37" s="18"/>
      <c r="L37" s="18"/>
      <c r="M37" s="18"/>
      <c r="N37" s="18"/>
      <c r="O37" s="18"/>
      <c r="P37" s="18"/>
      <c r="Q37" s="18"/>
      <c r="R37" s="18"/>
      <c r="S37" s="18">
        <f t="shared" ref="S37:S66" si="1">SUM(E37:R37)-D37</f>
        <v>0</v>
      </c>
    </row>
    <row r="38" spans="1:19" x14ac:dyDescent="0.2">
      <c r="A38" s="57"/>
      <c r="B38" s="41"/>
      <c r="D38" s="91"/>
      <c r="E38" s="18"/>
      <c r="F38" s="18"/>
      <c r="G38" s="18"/>
      <c r="H38" s="18"/>
      <c r="I38" s="36"/>
      <c r="J38" s="18"/>
      <c r="K38" s="18"/>
      <c r="L38" s="18"/>
      <c r="M38" s="18"/>
      <c r="N38" s="18"/>
      <c r="O38" s="18"/>
      <c r="P38" s="18"/>
      <c r="Q38" s="18"/>
      <c r="R38" s="18"/>
      <c r="S38" s="18">
        <f t="shared" si="1"/>
        <v>0</v>
      </c>
    </row>
    <row r="39" spans="1:19" x14ac:dyDescent="0.2">
      <c r="A39" s="56"/>
      <c r="B39" s="56"/>
      <c r="D39" s="91"/>
      <c r="E39" s="18"/>
      <c r="F39" s="18"/>
      <c r="G39" s="18"/>
      <c r="H39" s="18"/>
      <c r="I39" s="36"/>
      <c r="J39" s="18"/>
      <c r="K39" s="18"/>
      <c r="L39" s="18"/>
      <c r="M39" s="18"/>
      <c r="N39" s="18"/>
      <c r="O39" s="18"/>
      <c r="P39" s="18"/>
      <c r="Q39" s="18"/>
      <c r="R39" s="18"/>
      <c r="S39" s="18">
        <f t="shared" si="1"/>
        <v>0</v>
      </c>
    </row>
    <row r="40" spans="1:19" x14ac:dyDescent="0.2">
      <c r="A40" s="57"/>
      <c r="D40" s="91"/>
      <c r="E40" s="18"/>
      <c r="F40" s="18"/>
      <c r="G40" s="18"/>
      <c r="H40" s="18"/>
      <c r="I40" s="36"/>
      <c r="J40" s="18"/>
      <c r="K40" s="18"/>
      <c r="L40" s="18"/>
      <c r="M40" s="18"/>
      <c r="N40" s="18"/>
      <c r="O40" s="18"/>
      <c r="P40" s="18"/>
      <c r="Q40" s="18"/>
      <c r="R40" s="18"/>
      <c r="S40" s="18">
        <f t="shared" si="1"/>
        <v>0</v>
      </c>
    </row>
    <row r="41" spans="1:19" x14ac:dyDescent="0.2">
      <c r="A41" s="57"/>
      <c r="D41" s="91"/>
      <c r="E41" s="18"/>
      <c r="F41" s="18"/>
      <c r="G41" s="18"/>
      <c r="H41" s="18"/>
      <c r="I41" s="36"/>
      <c r="J41" s="18"/>
      <c r="K41" s="18"/>
      <c r="L41" s="18"/>
      <c r="M41" s="18"/>
      <c r="N41" s="18"/>
      <c r="O41" s="18"/>
      <c r="P41" s="18"/>
      <c r="Q41" s="18"/>
      <c r="R41" s="18"/>
      <c r="S41" s="18">
        <f t="shared" si="1"/>
        <v>0</v>
      </c>
    </row>
    <row r="42" spans="1:19" x14ac:dyDescent="0.2">
      <c r="A42" s="57"/>
      <c r="B42" s="41"/>
      <c r="D42" s="91"/>
      <c r="E42" s="18"/>
      <c r="F42" s="18"/>
      <c r="G42" s="18"/>
      <c r="H42" s="18"/>
      <c r="I42" s="36"/>
      <c r="J42" s="18"/>
      <c r="K42" s="18"/>
      <c r="L42" s="18"/>
      <c r="M42" s="18"/>
      <c r="N42" s="18"/>
      <c r="O42" s="18"/>
      <c r="P42" s="18"/>
      <c r="Q42" s="18"/>
      <c r="R42" s="18"/>
      <c r="S42" s="18">
        <f t="shared" si="1"/>
        <v>0</v>
      </c>
    </row>
    <row r="43" spans="1:19" x14ac:dyDescent="0.2">
      <c r="A43" s="57"/>
      <c r="B43" s="41"/>
      <c r="D43" s="91"/>
      <c r="E43" s="18"/>
      <c r="F43" s="18"/>
      <c r="G43" s="18"/>
      <c r="H43" s="18"/>
      <c r="I43" s="36"/>
      <c r="J43" s="18"/>
      <c r="K43" s="18"/>
      <c r="L43" s="18"/>
      <c r="M43" s="18"/>
      <c r="N43" s="18"/>
      <c r="O43" s="18"/>
      <c r="P43" s="18"/>
      <c r="Q43" s="18"/>
      <c r="R43" s="18"/>
      <c r="S43" s="18">
        <f t="shared" si="1"/>
        <v>0</v>
      </c>
    </row>
    <row r="44" spans="1:19" x14ac:dyDescent="0.2">
      <c r="A44" s="57"/>
      <c r="D44" s="91"/>
      <c r="E44" s="18"/>
      <c r="F44" s="18"/>
      <c r="G44" s="18"/>
      <c r="H44" s="18"/>
      <c r="I44" s="36"/>
      <c r="J44" s="18"/>
      <c r="K44" s="18"/>
      <c r="L44" s="18"/>
      <c r="M44" s="18"/>
      <c r="N44" s="18"/>
      <c r="O44" s="18"/>
      <c r="P44" s="18"/>
      <c r="Q44" s="18"/>
      <c r="R44" s="18"/>
      <c r="S44" s="18">
        <f t="shared" si="1"/>
        <v>0</v>
      </c>
    </row>
    <row r="45" spans="1:19" x14ac:dyDescent="0.2">
      <c r="A45" s="57"/>
      <c r="D45" s="91"/>
      <c r="E45" s="18"/>
      <c r="F45" s="18"/>
      <c r="G45" s="18"/>
      <c r="H45" s="18"/>
      <c r="I45" s="36"/>
      <c r="J45" s="18"/>
      <c r="K45" s="18"/>
      <c r="L45" s="18"/>
      <c r="M45" s="18"/>
      <c r="N45" s="18"/>
      <c r="O45" s="18"/>
      <c r="P45" s="18"/>
      <c r="Q45" s="18"/>
      <c r="R45" s="18"/>
      <c r="S45" s="18">
        <f t="shared" si="1"/>
        <v>0</v>
      </c>
    </row>
    <row r="46" spans="1:19" x14ac:dyDescent="0.2">
      <c r="A46" s="57"/>
      <c r="B46" s="41"/>
      <c r="D46" s="91"/>
      <c r="E46" s="18"/>
      <c r="F46" s="18"/>
      <c r="G46" s="18"/>
      <c r="H46" s="18"/>
      <c r="I46" s="36"/>
      <c r="J46" s="18"/>
      <c r="K46" s="18"/>
      <c r="L46" s="18"/>
      <c r="M46" s="18"/>
      <c r="N46" s="18"/>
      <c r="O46" s="18"/>
      <c r="P46" s="18"/>
      <c r="Q46" s="18"/>
      <c r="R46" s="18"/>
      <c r="S46" s="18">
        <f t="shared" si="1"/>
        <v>0</v>
      </c>
    </row>
    <row r="47" spans="1:19" x14ac:dyDescent="0.2">
      <c r="A47" s="57"/>
      <c r="B47" s="41"/>
      <c r="D47" s="91"/>
      <c r="E47" s="18"/>
      <c r="F47" s="18"/>
      <c r="G47" s="18"/>
      <c r="H47" s="18"/>
      <c r="I47" s="36"/>
      <c r="J47" s="18"/>
      <c r="K47" s="18"/>
      <c r="L47" s="18"/>
      <c r="M47" s="18"/>
      <c r="N47" s="18"/>
      <c r="O47" s="18"/>
      <c r="P47" s="18"/>
      <c r="Q47" s="18"/>
      <c r="R47" s="18"/>
      <c r="S47" s="18">
        <f t="shared" si="1"/>
        <v>0</v>
      </c>
    </row>
    <row r="48" spans="1:19" x14ac:dyDescent="0.2">
      <c r="A48" s="57"/>
      <c r="D48" s="91"/>
      <c r="E48" s="18"/>
      <c r="F48" s="18"/>
      <c r="G48" s="18"/>
      <c r="H48" s="18"/>
      <c r="I48" s="36"/>
      <c r="J48" s="18"/>
      <c r="K48" s="18"/>
      <c r="L48" s="18"/>
      <c r="M48" s="18"/>
      <c r="N48" s="18"/>
      <c r="O48" s="18"/>
      <c r="P48" s="18"/>
      <c r="Q48" s="18"/>
      <c r="R48" s="18"/>
      <c r="S48" s="18">
        <f t="shared" si="1"/>
        <v>0</v>
      </c>
    </row>
    <row r="49" spans="1:19" x14ac:dyDescent="0.2">
      <c r="A49" s="57"/>
      <c r="D49" s="91"/>
      <c r="E49" s="18"/>
      <c r="F49" s="18"/>
      <c r="G49" s="18"/>
      <c r="H49" s="18"/>
      <c r="I49" s="36"/>
      <c r="J49" s="18"/>
      <c r="K49" s="18"/>
      <c r="L49" s="18"/>
      <c r="M49" s="18"/>
      <c r="N49" s="18"/>
      <c r="O49" s="18"/>
      <c r="P49" s="18"/>
      <c r="Q49" s="18"/>
      <c r="R49" s="18"/>
      <c r="S49" s="18">
        <f t="shared" si="1"/>
        <v>0</v>
      </c>
    </row>
    <row r="50" spans="1:19" x14ac:dyDescent="0.2">
      <c r="A50" s="57"/>
      <c r="D50" s="91"/>
      <c r="E50" s="18"/>
      <c r="F50" s="18"/>
      <c r="G50" s="18"/>
      <c r="H50" s="18"/>
      <c r="I50" s="36"/>
      <c r="J50" s="18"/>
      <c r="K50" s="18"/>
      <c r="L50" s="18"/>
      <c r="M50" s="18"/>
      <c r="N50" s="18"/>
      <c r="O50" s="18"/>
      <c r="P50" s="18"/>
      <c r="Q50" s="18"/>
      <c r="R50" s="18"/>
      <c r="S50" s="18">
        <f t="shared" si="1"/>
        <v>0</v>
      </c>
    </row>
    <row r="51" spans="1:19" x14ac:dyDescent="0.2">
      <c r="A51" s="57"/>
      <c r="D51" s="91"/>
      <c r="E51" s="18"/>
      <c r="F51" s="18"/>
      <c r="G51" s="18"/>
      <c r="H51" s="18"/>
      <c r="I51" s="36"/>
      <c r="J51" s="18"/>
      <c r="K51" s="18"/>
      <c r="L51" s="18"/>
      <c r="M51" s="18"/>
      <c r="N51" s="18"/>
      <c r="O51" s="18"/>
      <c r="P51" s="18"/>
      <c r="Q51" s="18"/>
      <c r="R51" s="18"/>
      <c r="S51" s="18">
        <f t="shared" si="1"/>
        <v>0</v>
      </c>
    </row>
    <row r="52" spans="1:19" x14ac:dyDescent="0.2">
      <c r="A52" s="57"/>
      <c r="D52" s="91"/>
      <c r="E52" s="18"/>
      <c r="F52" s="18"/>
      <c r="G52" s="18"/>
      <c r="H52" s="18"/>
      <c r="I52" s="36"/>
      <c r="J52" s="18"/>
      <c r="K52" s="18"/>
      <c r="L52" s="18"/>
      <c r="M52" s="18"/>
      <c r="N52" s="18"/>
      <c r="O52" s="18"/>
      <c r="P52" s="18"/>
      <c r="Q52" s="18"/>
      <c r="R52" s="18"/>
      <c r="S52" s="18">
        <f t="shared" si="1"/>
        <v>0</v>
      </c>
    </row>
    <row r="53" spans="1:19" x14ac:dyDescent="0.2">
      <c r="A53" s="57"/>
      <c r="D53" s="91"/>
      <c r="E53" s="18"/>
      <c r="F53" s="18"/>
      <c r="G53" s="18"/>
      <c r="H53" s="18"/>
      <c r="I53" s="36"/>
      <c r="J53" s="18"/>
      <c r="K53" s="18"/>
      <c r="L53" s="18"/>
      <c r="M53" s="18"/>
      <c r="N53" s="18"/>
      <c r="O53" s="18"/>
      <c r="P53" s="18"/>
      <c r="Q53" s="18"/>
      <c r="R53" s="18"/>
      <c r="S53" s="18">
        <f t="shared" si="1"/>
        <v>0</v>
      </c>
    </row>
    <row r="54" spans="1:19" x14ac:dyDescent="0.2">
      <c r="A54" s="57"/>
      <c r="D54" s="91"/>
      <c r="E54" s="18"/>
      <c r="F54" s="18"/>
      <c r="G54" s="18"/>
      <c r="H54" s="18"/>
      <c r="I54" s="36"/>
      <c r="J54" s="18"/>
      <c r="K54" s="18"/>
      <c r="L54" s="18"/>
      <c r="M54" s="18"/>
      <c r="N54" s="18"/>
      <c r="O54" s="18"/>
      <c r="P54" s="18"/>
      <c r="Q54" s="18"/>
      <c r="R54" s="18"/>
      <c r="S54" s="18">
        <f t="shared" si="1"/>
        <v>0</v>
      </c>
    </row>
    <row r="55" spans="1:19" x14ac:dyDescent="0.2">
      <c r="A55" s="57"/>
      <c r="B55" s="41"/>
      <c r="D55" s="91"/>
      <c r="E55" s="18"/>
      <c r="F55" s="18"/>
      <c r="G55" s="18"/>
      <c r="H55" s="18"/>
      <c r="I55" s="36"/>
      <c r="J55" s="18"/>
      <c r="K55" s="18"/>
      <c r="L55" s="18"/>
      <c r="M55" s="18"/>
      <c r="N55" s="18"/>
      <c r="O55" s="18"/>
      <c r="P55" s="18"/>
      <c r="Q55" s="18"/>
      <c r="R55" s="18"/>
      <c r="S55" s="18">
        <f t="shared" si="1"/>
        <v>0</v>
      </c>
    </row>
    <row r="56" spans="1:19" x14ac:dyDescent="0.2">
      <c r="A56" s="57"/>
      <c r="D56" s="91"/>
      <c r="E56" s="18"/>
      <c r="F56" s="18"/>
      <c r="G56" s="18"/>
      <c r="H56" s="18"/>
      <c r="I56" s="36"/>
      <c r="J56" s="18"/>
      <c r="K56" s="18"/>
      <c r="L56" s="18"/>
      <c r="M56" s="18"/>
      <c r="N56" s="18"/>
      <c r="O56" s="18"/>
      <c r="P56" s="18"/>
      <c r="Q56" s="18"/>
      <c r="R56" s="18"/>
      <c r="S56" s="18">
        <f t="shared" si="1"/>
        <v>0</v>
      </c>
    </row>
    <row r="57" spans="1:19" x14ac:dyDescent="0.2">
      <c r="A57" s="57"/>
      <c r="D57" s="91"/>
      <c r="E57" s="18"/>
      <c r="F57" s="18"/>
      <c r="G57" s="18"/>
      <c r="H57" s="18"/>
      <c r="I57" s="36"/>
      <c r="J57" s="18"/>
      <c r="K57" s="18"/>
      <c r="L57" s="18"/>
      <c r="M57" s="18"/>
      <c r="N57" s="18"/>
      <c r="O57" s="18"/>
      <c r="P57" s="18"/>
      <c r="Q57" s="18"/>
      <c r="R57" s="18"/>
      <c r="S57" s="18">
        <f t="shared" si="1"/>
        <v>0</v>
      </c>
    </row>
    <row r="58" spans="1:19" x14ac:dyDescent="0.2">
      <c r="A58" s="57"/>
      <c r="D58" s="91"/>
      <c r="E58" s="18"/>
      <c r="F58" s="18"/>
      <c r="G58" s="18"/>
      <c r="H58" s="18"/>
      <c r="I58" s="36"/>
      <c r="J58" s="18"/>
      <c r="K58" s="18"/>
      <c r="L58" s="18"/>
      <c r="M58" s="18"/>
      <c r="N58" s="18"/>
      <c r="O58" s="18"/>
      <c r="P58" s="18"/>
      <c r="Q58" s="18"/>
      <c r="R58" s="18"/>
      <c r="S58" s="18">
        <f t="shared" si="1"/>
        <v>0</v>
      </c>
    </row>
    <row r="59" spans="1:19" x14ac:dyDescent="0.2">
      <c r="A59" s="56"/>
      <c r="B59" s="41"/>
      <c r="C59" s="107"/>
      <c r="D59" s="93"/>
      <c r="E59" s="40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>
        <f t="shared" si="1"/>
        <v>0</v>
      </c>
    </row>
    <row r="60" spans="1:19" x14ac:dyDescent="0.2">
      <c r="A60" s="56"/>
      <c r="B60" s="41"/>
      <c r="C60" s="107"/>
      <c r="D60" s="93"/>
      <c r="E60" s="40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>
        <f t="shared" si="1"/>
        <v>0</v>
      </c>
    </row>
    <row r="61" spans="1:19" x14ac:dyDescent="0.2">
      <c r="A61" s="56"/>
      <c r="B61" s="41"/>
      <c r="C61" s="107"/>
      <c r="D61" s="93"/>
      <c r="E61" s="40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>
        <f t="shared" si="1"/>
        <v>0</v>
      </c>
    </row>
    <row r="62" spans="1:19" x14ac:dyDescent="0.2">
      <c r="A62" s="56"/>
      <c r="B62" s="41"/>
      <c r="C62" s="107"/>
      <c r="D62" s="93">
        <v>0</v>
      </c>
      <c r="E62" s="40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S62" s="18">
        <f t="shared" si="1"/>
        <v>0</v>
      </c>
    </row>
    <row r="63" spans="1:19" x14ac:dyDescent="0.2">
      <c r="A63" s="57"/>
      <c r="B63" s="41"/>
      <c r="C63" s="107"/>
      <c r="D63" s="96">
        <v>0</v>
      </c>
      <c r="E63" s="40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>
        <f t="shared" si="1"/>
        <v>0</v>
      </c>
    </row>
    <row r="64" spans="1:19" x14ac:dyDescent="0.2">
      <c r="A64" s="57"/>
      <c r="B64" s="41"/>
      <c r="C64" s="109"/>
      <c r="D64" s="92">
        <v>0</v>
      </c>
      <c r="E64" s="40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>
        <f t="shared" si="1"/>
        <v>0</v>
      </c>
    </row>
    <row r="65" spans="1:19" x14ac:dyDescent="0.2">
      <c r="A65" s="57"/>
      <c r="B65" s="41"/>
      <c r="C65" s="109"/>
      <c r="D65" s="92">
        <v>0</v>
      </c>
      <c r="E65" s="40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>
        <f t="shared" si="1"/>
        <v>0</v>
      </c>
    </row>
    <row r="66" spans="1:19" x14ac:dyDescent="0.2">
      <c r="A66" s="59"/>
      <c r="B66" s="41"/>
      <c r="C66" s="109"/>
      <c r="D66" s="92">
        <v>0</v>
      </c>
      <c r="E66" s="40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>
        <f t="shared" si="1"/>
        <v>0</v>
      </c>
    </row>
    <row r="67" spans="1:19" ht="16.5" thickBot="1" x14ac:dyDescent="0.3">
      <c r="A67" s="60"/>
      <c r="D67" s="94">
        <f t="shared" ref="D67:S67" si="2">SUM(D5:D66)</f>
        <v>6441.73</v>
      </c>
      <c r="E67" s="21">
        <f t="shared" si="2"/>
        <v>0.16</v>
      </c>
      <c r="F67" s="21">
        <f t="shared" si="2"/>
        <v>860</v>
      </c>
      <c r="G67" s="21">
        <f t="shared" si="2"/>
        <v>800</v>
      </c>
      <c r="H67" s="21">
        <f t="shared" si="2"/>
        <v>0</v>
      </c>
      <c r="I67" s="21">
        <f t="shared" si="2"/>
        <v>-22.38</v>
      </c>
      <c r="J67" s="21">
        <f t="shared" si="2"/>
        <v>3210</v>
      </c>
      <c r="K67" s="21">
        <f t="shared" si="2"/>
        <v>435.95</v>
      </c>
      <c r="L67" s="21">
        <f t="shared" si="2"/>
        <v>1145</v>
      </c>
      <c r="M67" s="21">
        <f t="shared" si="2"/>
        <v>0</v>
      </c>
      <c r="N67" s="21">
        <f t="shared" si="2"/>
        <v>0</v>
      </c>
      <c r="O67" s="21"/>
      <c r="P67" s="21"/>
      <c r="Q67" s="21">
        <f t="shared" si="2"/>
        <v>13</v>
      </c>
      <c r="R67" s="21">
        <f t="shared" si="2"/>
        <v>0</v>
      </c>
      <c r="S67" s="21">
        <f t="shared" si="2"/>
        <v>0</v>
      </c>
    </row>
    <row r="68" spans="1:19" x14ac:dyDescent="0.2">
      <c r="A68" s="60"/>
    </row>
    <row r="69" spans="1:19" ht="15.75" x14ac:dyDescent="0.25">
      <c r="A69" s="54" t="s">
        <v>1</v>
      </c>
      <c r="B69" s="22" t="s">
        <v>7</v>
      </c>
      <c r="C69" s="49" t="s">
        <v>8</v>
      </c>
      <c r="D69" s="88" t="s">
        <v>4</v>
      </c>
      <c r="E69" s="16" t="s">
        <v>29</v>
      </c>
      <c r="F69" s="16" t="s">
        <v>103</v>
      </c>
      <c r="G69" s="16" t="s">
        <v>9</v>
      </c>
      <c r="H69" s="16" t="s">
        <v>46</v>
      </c>
      <c r="I69" s="16" t="s">
        <v>43</v>
      </c>
      <c r="J69" s="16" t="s">
        <v>0</v>
      </c>
      <c r="K69" s="16" t="s">
        <v>10</v>
      </c>
      <c r="L69" s="16" t="s">
        <v>47</v>
      </c>
      <c r="M69" s="16" t="s">
        <v>11</v>
      </c>
      <c r="N69" s="22" t="s">
        <v>90</v>
      </c>
      <c r="O69" s="48" t="s">
        <v>148</v>
      </c>
      <c r="P69" s="22" t="s">
        <v>156</v>
      </c>
      <c r="Q69" s="16" t="s">
        <v>6</v>
      </c>
      <c r="R69" s="16" t="s">
        <v>95</v>
      </c>
    </row>
    <row r="70" spans="1:19" ht="15.75" x14ac:dyDescent="0.25">
      <c r="A70" s="60" t="s">
        <v>63</v>
      </c>
      <c r="C70" s="105"/>
      <c r="D70" s="88"/>
      <c r="E70" s="16"/>
      <c r="F70" s="16" t="s">
        <v>104</v>
      </c>
      <c r="G70" s="16" t="s">
        <v>41</v>
      </c>
      <c r="H70" s="16" t="s">
        <v>102</v>
      </c>
      <c r="I70" s="16"/>
      <c r="J70" s="16" t="s">
        <v>5</v>
      </c>
      <c r="K70" s="16"/>
      <c r="L70" s="16" t="s">
        <v>64</v>
      </c>
      <c r="M70" s="16"/>
      <c r="N70" s="16"/>
      <c r="O70" s="48" t="s">
        <v>154</v>
      </c>
      <c r="P70" s="16"/>
      <c r="R70" s="16" t="s">
        <v>94</v>
      </c>
    </row>
    <row r="71" spans="1:19" ht="15.75" x14ac:dyDescent="0.25">
      <c r="A71" s="102" t="s">
        <v>84</v>
      </c>
      <c r="E71" s="18"/>
      <c r="F71" s="18"/>
      <c r="G71" s="18"/>
      <c r="H71" s="18"/>
      <c r="I71" s="18"/>
      <c r="J71" s="18"/>
      <c r="K71" s="23"/>
      <c r="L71" s="16" t="s">
        <v>12</v>
      </c>
      <c r="M71" s="23"/>
      <c r="N71" s="23"/>
      <c r="O71" s="23"/>
      <c r="P71" s="23"/>
      <c r="Q71" s="23"/>
      <c r="R71" s="23"/>
      <c r="S71" s="18"/>
    </row>
    <row r="72" spans="1:19" x14ac:dyDescent="0.2">
      <c r="A72" s="61"/>
      <c r="B72" s="45"/>
      <c r="C72" s="108"/>
      <c r="D72" s="91"/>
      <c r="E72" s="40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>
        <f t="shared" ref="S72:S122" si="3">SUM(E72:R72)-D72</f>
        <v>0</v>
      </c>
    </row>
    <row r="73" spans="1:19" x14ac:dyDescent="0.2">
      <c r="A73" s="56">
        <v>42740</v>
      </c>
      <c r="B73" s="41" t="s">
        <v>110</v>
      </c>
      <c r="C73" s="107" t="s">
        <v>112</v>
      </c>
      <c r="D73" s="92">
        <v>125</v>
      </c>
      <c r="E73" s="40"/>
      <c r="F73" s="18"/>
      <c r="G73" s="18"/>
      <c r="H73" s="18"/>
      <c r="I73" s="52"/>
      <c r="J73" s="18"/>
      <c r="K73" s="18"/>
      <c r="L73" s="18"/>
      <c r="M73" s="18"/>
      <c r="N73" s="18"/>
      <c r="O73" s="18"/>
      <c r="P73" s="18">
        <v>125</v>
      </c>
      <c r="Q73" s="18"/>
      <c r="R73" s="18"/>
      <c r="S73" s="18">
        <f t="shared" si="3"/>
        <v>0</v>
      </c>
    </row>
    <row r="74" spans="1:19" x14ac:dyDescent="0.2">
      <c r="A74" s="62">
        <v>42740</v>
      </c>
      <c r="B74" s="14" t="s">
        <v>111</v>
      </c>
      <c r="C74" s="108" t="s">
        <v>113</v>
      </c>
      <c r="D74" s="91">
        <v>5.5</v>
      </c>
      <c r="E74" s="40"/>
      <c r="F74" s="18"/>
      <c r="G74" s="18">
        <v>5.5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>
        <f t="shared" si="3"/>
        <v>0</v>
      </c>
    </row>
    <row r="75" spans="1:19" x14ac:dyDescent="0.2">
      <c r="A75" s="62">
        <v>42744</v>
      </c>
      <c r="B75" s="14" t="s">
        <v>114</v>
      </c>
      <c r="C75" s="108" t="s">
        <v>115</v>
      </c>
      <c r="D75" s="91">
        <v>762</v>
      </c>
      <c r="E75" s="40"/>
      <c r="F75" s="18"/>
      <c r="G75" s="18"/>
      <c r="H75" s="18"/>
      <c r="I75" s="18"/>
      <c r="J75" s="18"/>
      <c r="K75" s="18"/>
      <c r="L75" s="18"/>
      <c r="M75" s="18"/>
      <c r="N75" s="18">
        <v>762</v>
      </c>
      <c r="O75" s="18" t="s">
        <v>157</v>
      </c>
      <c r="P75" s="18"/>
      <c r="Q75" s="18"/>
      <c r="R75" s="18"/>
      <c r="S75" s="18">
        <f t="shared" si="3"/>
        <v>0</v>
      </c>
    </row>
    <row r="76" spans="1:19" x14ac:dyDescent="0.2">
      <c r="A76" s="57">
        <v>42758</v>
      </c>
      <c r="B76" s="14" t="s">
        <v>111</v>
      </c>
      <c r="C76" s="104" t="s">
        <v>113</v>
      </c>
      <c r="D76" s="95">
        <v>10.5</v>
      </c>
      <c r="E76" s="40"/>
      <c r="F76" s="18"/>
      <c r="G76" s="18"/>
      <c r="H76" s="18"/>
      <c r="I76" s="18"/>
      <c r="J76" s="18"/>
      <c r="K76" s="18"/>
      <c r="L76" s="18">
        <v>10.5</v>
      </c>
      <c r="M76" s="18"/>
      <c r="N76" s="18"/>
      <c r="O76" s="18"/>
      <c r="P76" s="18"/>
      <c r="Q76" s="18"/>
      <c r="R76" s="18"/>
      <c r="S76" s="18">
        <f t="shared" si="3"/>
        <v>0</v>
      </c>
    </row>
    <row r="77" spans="1:19" x14ac:dyDescent="0.2">
      <c r="A77" s="57">
        <v>42773</v>
      </c>
      <c r="B77" s="14" t="s">
        <v>116</v>
      </c>
      <c r="C77" s="104" t="s">
        <v>113</v>
      </c>
      <c r="D77" s="95">
        <v>4.49</v>
      </c>
      <c r="E77" s="40"/>
      <c r="F77" s="18"/>
      <c r="G77" s="18"/>
      <c r="H77" s="18">
        <v>4.49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>
        <f t="shared" si="3"/>
        <v>0</v>
      </c>
    </row>
    <row r="78" spans="1:19" x14ac:dyDescent="0.2">
      <c r="A78" s="57">
        <v>42794</v>
      </c>
      <c r="B78" s="41" t="s">
        <v>117</v>
      </c>
      <c r="C78" s="107" t="s">
        <v>115</v>
      </c>
      <c r="D78" s="96">
        <v>90</v>
      </c>
      <c r="E78" s="40"/>
      <c r="F78" s="18"/>
      <c r="G78" s="18"/>
      <c r="H78" s="18"/>
      <c r="I78" s="18"/>
      <c r="J78" s="18"/>
      <c r="K78" s="18"/>
      <c r="L78" s="18"/>
      <c r="M78" s="18">
        <v>90</v>
      </c>
      <c r="N78" s="18"/>
      <c r="O78" s="18"/>
      <c r="P78" s="18"/>
      <c r="Q78" s="18"/>
      <c r="R78" s="18"/>
      <c r="S78" s="18">
        <f t="shared" si="3"/>
        <v>0</v>
      </c>
    </row>
    <row r="79" spans="1:19" x14ac:dyDescent="0.2">
      <c r="A79" s="56">
        <v>42794</v>
      </c>
      <c r="B79" s="41" t="s">
        <v>114</v>
      </c>
      <c r="C79" s="107" t="s">
        <v>115</v>
      </c>
      <c r="D79" s="93">
        <v>762</v>
      </c>
      <c r="E79" s="40"/>
      <c r="F79" s="18"/>
      <c r="G79" s="18"/>
      <c r="H79" s="18"/>
      <c r="I79" s="18"/>
      <c r="J79" s="18"/>
      <c r="K79" s="18"/>
      <c r="L79" s="18"/>
      <c r="M79" s="18"/>
      <c r="N79" s="18">
        <v>762</v>
      </c>
      <c r="O79" s="18"/>
      <c r="P79" s="18"/>
      <c r="Q79" s="18"/>
      <c r="R79" s="18"/>
      <c r="S79" s="18">
        <f t="shared" si="3"/>
        <v>0</v>
      </c>
    </row>
    <row r="80" spans="1:19" x14ac:dyDescent="0.2">
      <c r="A80" s="57">
        <v>42800</v>
      </c>
      <c r="B80" s="41" t="s">
        <v>117</v>
      </c>
      <c r="C80" s="107" t="s">
        <v>115</v>
      </c>
      <c r="D80" s="96">
        <v>90</v>
      </c>
      <c r="E80" s="40"/>
      <c r="F80" s="18"/>
      <c r="G80" s="18"/>
      <c r="H80" s="18"/>
      <c r="I80" s="18"/>
      <c r="J80" s="18"/>
      <c r="K80" s="18"/>
      <c r="L80" s="18"/>
      <c r="M80" s="18">
        <v>90</v>
      </c>
      <c r="N80" s="18"/>
      <c r="O80" s="18"/>
      <c r="P80" s="18"/>
      <c r="Q80" s="18"/>
      <c r="R80" s="18"/>
      <c r="S80" s="18">
        <f t="shared" si="3"/>
        <v>0</v>
      </c>
    </row>
    <row r="81" spans="1:19" x14ac:dyDescent="0.2">
      <c r="A81" s="57">
        <v>42807</v>
      </c>
      <c r="B81" s="41" t="s">
        <v>111</v>
      </c>
      <c r="C81" s="107" t="s">
        <v>113</v>
      </c>
      <c r="D81" s="96">
        <v>8</v>
      </c>
      <c r="E81" s="40"/>
      <c r="F81" s="18"/>
      <c r="G81" s="18"/>
      <c r="H81" s="18"/>
      <c r="I81" s="18"/>
      <c r="J81" s="18"/>
      <c r="K81" s="18"/>
      <c r="L81" s="18">
        <v>8</v>
      </c>
      <c r="M81" s="18"/>
      <c r="N81" s="18"/>
      <c r="O81" s="18"/>
      <c r="P81" s="18"/>
      <c r="Q81" s="18"/>
      <c r="R81" s="18"/>
      <c r="S81" s="18">
        <f t="shared" si="3"/>
        <v>0</v>
      </c>
    </row>
    <row r="82" spans="1:19" x14ac:dyDescent="0.2">
      <c r="A82" s="57">
        <v>42835</v>
      </c>
      <c r="B82" s="41" t="s">
        <v>153</v>
      </c>
      <c r="C82" s="107" t="s">
        <v>113</v>
      </c>
      <c r="D82" s="96">
        <v>112.5</v>
      </c>
      <c r="E82" s="40"/>
      <c r="F82" s="18"/>
      <c r="G82" s="18"/>
      <c r="H82" s="18"/>
      <c r="I82" s="18"/>
      <c r="J82" s="18"/>
      <c r="K82" s="18"/>
      <c r="L82" s="18">
        <v>112.5</v>
      </c>
      <c r="M82" s="18"/>
      <c r="N82" s="18"/>
      <c r="O82" s="18"/>
      <c r="P82" s="18"/>
      <c r="Q82" s="18"/>
      <c r="R82" s="18"/>
      <c r="S82" s="18">
        <f t="shared" si="3"/>
        <v>0</v>
      </c>
    </row>
    <row r="83" spans="1:19" x14ac:dyDescent="0.2">
      <c r="A83" s="57">
        <v>42849</v>
      </c>
      <c r="B83" s="41" t="s">
        <v>153</v>
      </c>
      <c r="C83" s="107" t="s">
        <v>113</v>
      </c>
      <c r="D83" s="96">
        <v>523.25</v>
      </c>
      <c r="E83" s="40"/>
      <c r="F83" s="18"/>
      <c r="G83" s="18"/>
      <c r="H83" s="18"/>
      <c r="I83" s="18"/>
      <c r="J83" s="18">
        <v>523.25</v>
      </c>
      <c r="K83" s="18"/>
      <c r="L83" s="18"/>
      <c r="M83" s="18"/>
      <c r="N83" s="18"/>
      <c r="O83" s="18"/>
      <c r="P83" s="18"/>
      <c r="Q83" s="18"/>
      <c r="R83" s="18"/>
      <c r="S83" s="18">
        <f t="shared" si="3"/>
        <v>0</v>
      </c>
    </row>
    <row r="84" spans="1:19" x14ac:dyDescent="0.2">
      <c r="A84" s="55">
        <v>42849</v>
      </c>
      <c r="B84" s="41" t="s">
        <v>120</v>
      </c>
      <c r="C84" s="107" t="s">
        <v>121</v>
      </c>
      <c r="D84" s="96">
        <v>200</v>
      </c>
      <c r="E84" s="40"/>
      <c r="F84" s="18"/>
      <c r="G84" s="18"/>
      <c r="H84" s="18"/>
      <c r="I84" s="18"/>
      <c r="J84" s="18">
        <v>200</v>
      </c>
      <c r="K84" s="18"/>
      <c r="L84" s="18"/>
      <c r="M84" s="18"/>
      <c r="N84" s="18"/>
      <c r="O84" s="18"/>
      <c r="P84" s="18"/>
      <c r="Q84" s="18"/>
      <c r="R84" s="18"/>
      <c r="S84" s="18">
        <f t="shared" si="3"/>
        <v>0</v>
      </c>
    </row>
    <row r="85" spans="1:19" x14ac:dyDescent="0.2">
      <c r="A85" s="57">
        <v>42849</v>
      </c>
      <c r="B85" s="41" t="s">
        <v>122</v>
      </c>
      <c r="C85" s="107" t="s">
        <v>113</v>
      </c>
      <c r="D85" s="96">
        <v>25</v>
      </c>
      <c r="E85" s="40"/>
      <c r="F85" s="18"/>
      <c r="G85" s="18"/>
      <c r="H85" s="18"/>
      <c r="I85" s="18"/>
      <c r="J85" s="18">
        <v>25</v>
      </c>
      <c r="K85" s="18"/>
      <c r="L85" s="18"/>
      <c r="M85" s="18"/>
      <c r="N85" s="18"/>
      <c r="O85" s="18"/>
      <c r="P85" s="18"/>
      <c r="Q85" s="18"/>
      <c r="R85" s="18"/>
      <c r="S85" s="18">
        <f t="shared" si="3"/>
        <v>0</v>
      </c>
    </row>
    <row r="86" spans="1:19" x14ac:dyDescent="0.2">
      <c r="A86" s="57">
        <v>42853</v>
      </c>
      <c r="B86" s="41" t="s">
        <v>123</v>
      </c>
      <c r="C86" s="107" t="s">
        <v>113</v>
      </c>
      <c r="D86" s="96">
        <v>25.06</v>
      </c>
      <c r="E86" s="40"/>
      <c r="F86" s="18"/>
      <c r="G86" s="18"/>
      <c r="H86" s="18"/>
      <c r="I86" s="18">
        <v>25.06</v>
      </c>
      <c r="J86" s="18"/>
      <c r="K86" s="18"/>
      <c r="L86" s="18"/>
      <c r="M86" s="18"/>
      <c r="N86" s="18"/>
      <c r="O86" s="18"/>
      <c r="P86" s="18"/>
      <c r="Q86" s="18"/>
      <c r="R86" s="18"/>
      <c r="S86" s="18">
        <f t="shared" si="3"/>
        <v>0</v>
      </c>
    </row>
    <row r="87" spans="1:19" x14ac:dyDescent="0.2">
      <c r="A87" s="57">
        <v>42859</v>
      </c>
      <c r="B87" s="41" t="s">
        <v>111</v>
      </c>
      <c r="C87" s="107" t="s">
        <v>113</v>
      </c>
      <c r="D87" s="96">
        <v>20.16</v>
      </c>
      <c r="E87" s="40"/>
      <c r="F87" s="18"/>
      <c r="G87" s="18">
        <v>20.16</v>
      </c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>
        <f t="shared" ref="S87:S94" si="4">SUM(E87:R87)-D87</f>
        <v>0</v>
      </c>
    </row>
    <row r="88" spans="1:19" x14ac:dyDescent="0.2">
      <c r="A88" s="57">
        <v>42867</v>
      </c>
      <c r="B88" s="41" t="s">
        <v>117</v>
      </c>
      <c r="C88" s="107" t="s">
        <v>115</v>
      </c>
      <c r="D88" s="96">
        <v>90</v>
      </c>
      <c r="E88" s="40"/>
      <c r="F88" s="18"/>
      <c r="G88" s="18"/>
      <c r="H88" s="18"/>
      <c r="I88" s="18"/>
      <c r="J88" s="18"/>
      <c r="K88" s="18"/>
      <c r="L88" s="18"/>
      <c r="M88" s="18">
        <v>90</v>
      </c>
      <c r="N88" s="18"/>
      <c r="O88" s="18"/>
      <c r="P88" s="18"/>
      <c r="Q88" s="18"/>
      <c r="R88" s="18"/>
      <c r="S88" s="18">
        <f t="shared" si="4"/>
        <v>0</v>
      </c>
    </row>
    <row r="89" spans="1:19" x14ac:dyDescent="0.2">
      <c r="A89" s="57">
        <v>42878</v>
      </c>
      <c r="B89" s="41" t="s">
        <v>152</v>
      </c>
      <c r="C89" s="107" t="s">
        <v>127</v>
      </c>
      <c r="D89" s="96">
        <v>2215</v>
      </c>
      <c r="E89" s="40"/>
      <c r="F89" s="18"/>
      <c r="G89" s="18"/>
      <c r="H89" s="18"/>
      <c r="I89" s="18"/>
      <c r="J89" s="18"/>
      <c r="K89" s="18">
        <v>2215</v>
      </c>
      <c r="L89" s="18"/>
      <c r="M89" s="18"/>
      <c r="N89" s="18"/>
      <c r="O89" s="18"/>
      <c r="P89" s="18"/>
      <c r="Q89" s="18"/>
      <c r="R89" s="18"/>
      <c r="S89" s="18">
        <f t="shared" si="4"/>
        <v>0</v>
      </c>
    </row>
    <row r="90" spans="1:19" x14ac:dyDescent="0.2">
      <c r="A90" s="57">
        <v>42887</v>
      </c>
      <c r="B90" s="41" t="s">
        <v>128</v>
      </c>
      <c r="C90" s="107" t="s">
        <v>113</v>
      </c>
      <c r="D90" s="96">
        <v>44</v>
      </c>
      <c r="E90" s="40"/>
      <c r="F90" s="18"/>
      <c r="G90" s="18"/>
      <c r="H90" s="18"/>
      <c r="I90" s="18"/>
      <c r="J90" s="18"/>
      <c r="K90" s="18"/>
      <c r="L90" s="18">
        <v>44</v>
      </c>
      <c r="M90" s="18"/>
      <c r="N90" s="18"/>
      <c r="O90" s="18"/>
      <c r="P90" s="18"/>
      <c r="Q90" s="18"/>
      <c r="R90" s="18"/>
      <c r="S90" s="18">
        <f t="shared" si="4"/>
        <v>0</v>
      </c>
    </row>
    <row r="91" spans="1:19" x14ac:dyDescent="0.2">
      <c r="A91" s="57">
        <v>42922</v>
      </c>
      <c r="B91" s="41" t="s">
        <v>129</v>
      </c>
      <c r="C91" s="107" t="s">
        <v>115</v>
      </c>
      <c r="D91" s="96">
        <v>440.46</v>
      </c>
      <c r="E91" s="40">
        <v>440.46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>
        <f t="shared" si="4"/>
        <v>0</v>
      </c>
    </row>
    <row r="92" spans="1:19" x14ac:dyDescent="0.2">
      <c r="A92" s="57">
        <v>42929</v>
      </c>
      <c r="B92" s="41" t="s">
        <v>134</v>
      </c>
      <c r="C92" s="107" t="s">
        <v>113</v>
      </c>
      <c r="D92" s="96">
        <v>38.69</v>
      </c>
      <c r="E92" s="40"/>
      <c r="F92" s="18"/>
      <c r="G92" s="18"/>
      <c r="H92" s="18">
        <v>38.69</v>
      </c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>
        <f t="shared" si="4"/>
        <v>0</v>
      </c>
    </row>
    <row r="93" spans="1:19" x14ac:dyDescent="0.2">
      <c r="A93" s="56">
        <v>42935</v>
      </c>
      <c r="B93" s="41" t="s">
        <v>135</v>
      </c>
      <c r="C93" s="107" t="s">
        <v>115</v>
      </c>
      <c r="D93" s="93">
        <v>37.79</v>
      </c>
      <c r="E93" s="40"/>
      <c r="F93" s="18"/>
      <c r="G93" s="18"/>
      <c r="H93" s="18">
        <v>37.79</v>
      </c>
      <c r="I93" s="18"/>
      <c r="J93" s="18"/>
      <c r="K93" s="18"/>
      <c r="L93" s="18"/>
      <c r="M93" s="18"/>
      <c r="N93" s="19"/>
      <c r="O93" s="19"/>
      <c r="P93" s="19"/>
      <c r="Q93" s="19"/>
      <c r="R93" s="19"/>
      <c r="S93" s="18">
        <f t="shared" si="4"/>
        <v>0</v>
      </c>
    </row>
    <row r="94" spans="1:19" x14ac:dyDescent="0.2">
      <c r="A94" s="56">
        <v>42990</v>
      </c>
      <c r="B94" s="41" t="s">
        <v>117</v>
      </c>
      <c r="C94" s="107" t="s">
        <v>115</v>
      </c>
      <c r="D94" s="93">
        <v>90</v>
      </c>
      <c r="E94" s="40"/>
      <c r="F94" s="18"/>
      <c r="G94" s="18"/>
      <c r="H94" s="18"/>
      <c r="I94" s="18"/>
      <c r="J94" s="18"/>
      <c r="K94" s="18"/>
      <c r="L94" s="18"/>
      <c r="M94" s="18">
        <v>90</v>
      </c>
      <c r="N94" s="19"/>
      <c r="O94" s="19"/>
      <c r="P94" s="19"/>
      <c r="Q94" s="18"/>
      <c r="R94" s="18"/>
      <c r="S94" s="18">
        <f t="shared" si="4"/>
        <v>0</v>
      </c>
    </row>
    <row r="95" spans="1:19" x14ac:dyDescent="0.2">
      <c r="A95" s="56">
        <v>43003</v>
      </c>
      <c r="B95" s="41" t="s">
        <v>111</v>
      </c>
      <c r="C95" s="107" t="s">
        <v>113</v>
      </c>
      <c r="D95" s="93">
        <v>6.72</v>
      </c>
      <c r="E95" s="40"/>
      <c r="F95" s="18"/>
      <c r="G95" s="18">
        <v>6.72</v>
      </c>
      <c r="H95" s="18"/>
      <c r="I95" s="18"/>
      <c r="J95" s="18"/>
      <c r="K95" s="18"/>
      <c r="L95" s="18"/>
      <c r="M95" s="18"/>
      <c r="N95" s="19"/>
      <c r="O95" s="19"/>
      <c r="P95" s="19"/>
      <c r="Q95" s="18"/>
      <c r="R95" s="18"/>
      <c r="S95" s="18">
        <f t="shared" si="3"/>
        <v>0</v>
      </c>
    </row>
    <row r="96" spans="1:19" x14ac:dyDescent="0.2">
      <c r="A96" s="56">
        <v>43013</v>
      </c>
      <c r="B96" s="14" t="s">
        <v>120</v>
      </c>
      <c r="C96" s="107" t="s">
        <v>139</v>
      </c>
      <c r="D96" s="93">
        <v>200</v>
      </c>
      <c r="E96" s="40"/>
      <c r="F96" s="18"/>
      <c r="G96" s="18"/>
      <c r="H96" s="18"/>
      <c r="I96" s="18"/>
      <c r="J96" s="18">
        <v>200</v>
      </c>
      <c r="K96" s="18"/>
      <c r="L96" s="18"/>
      <c r="M96" s="18"/>
      <c r="N96" s="19"/>
      <c r="O96" s="19"/>
      <c r="P96" s="19"/>
      <c r="Q96" s="18"/>
      <c r="R96" s="18"/>
      <c r="S96" s="18">
        <f t="shared" si="3"/>
        <v>0</v>
      </c>
    </row>
    <row r="97" spans="1:19" x14ac:dyDescent="0.2">
      <c r="A97" s="56">
        <v>43017</v>
      </c>
      <c r="B97" s="41" t="s">
        <v>140</v>
      </c>
      <c r="C97" s="107" t="s">
        <v>113</v>
      </c>
      <c r="D97" s="93">
        <v>33.99</v>
      </c>
      <c r="E97" s="40"/>
      <c r="F97" s="18"/>
      <c r="G97" s="18"/>
      <c r="H97" s="18">
        <v>33.99</v>
      </c>
      <c r="I97" s="18"/>
      <c r="J97" s="18"/>
      <c r="K97" s="18"/>
      <c r="L97" s="18"/>
      <c r="M97" s="18"/>
      <c r="N97" s="19"/>
      <c r="O97" s="19"/>
      <c r="P97" s="19"/>
      <c r="Q97" s="18"/>
      <c r="R97" s="18"/>
      <c r="S97" s="18">
        <f t="shared" si="3"/>
        <v>0</v>
      </c>
    </row>
    <row r="98" spans="1:19" x14ac:dyDescent="0.2">
      <c r="A98" s="56">
        <v>43017</v>
      </c>
      <c r="B98" s="41" t="s">
        <v>120</v>
      </c>
      <c r="C98" s="107" t="s">
        <v>121</v>
      </c>
      <c r="D98" s="93">
        <v>200</v>
      </c>
      <c r="E98" s="40"/>
      <c r="F98" s="18"/>
      <c r="G98" s="18"/>
      <c r="H98" s="18"/>
      <c r="I98" s="18"/>
      <c r="J98" s="18">
        <v>200</v>
      </c>
      <c r="K98" s="18"/>
      <c r="L98" s="18"/>
      <c r="M98" s="18"/>
      <c r="N98" s="19"/>
      <c r="O98" s="19"/>
      <c r="P98" s="19"/>
      <c r="Q98" s="19"/>
      <c r="R98" s="19"/>
      <c r="S98" s="18">
        <f t="shared" si="3"/>
        <v>0</v>
      </c>
    </row>
    <row r="99" spans="1:19" x14ac:dyDescent="0.2">
      <c r="A99" s="56">
        <v>43017</v>
      </c>
      <c r="B99" s="41" t="s">
        <v>120</v>
      </c>
      <c r="C99" s="107" t="s">
        <v>121</v>
      </c>
      <c r="D99" s="93">
        <v>200</v>
      </c>
      <c r="E99" s="40"/>
      <c r="F99" s="18"/>
      <c r="G99" s="18"/>
      <c r="H99" s="18"/>
      <c r="I99" s="18"/>
      <c r="J99" s="18">
        <v>200</v>
      </c>
      <c r="K99" s="18"/>
      <c r="L99" s="18"/>
      <c r="M99" s="18"/>
      <c r="N99" s="19"/>
      <c r="O99" s="19"/>
      <c r="P99" s="19"/>
      <c r="Q99" s="19"/>
      <c r="R99" s="19"/>
      <c r="S99" s="18">
        <f t="shared" si="3"/>
        <v>0</v>
      </c>
    </row>
    <row r="100" spans="1:19" x14ac:dyDescent="0.2">
      <c r="A100" s="56">
        <v>43027</v>
      </c>
      <c r="B100" s="41" t="s">
        <v>153</v>
      </c>
      <c r="C100" s="107" t="s">
        <v>144</v>
      </c>
      <c r="D100" s="93">
        <v>1500</v>
      </c>
      <c r="E100" s="40"/>
      <c r="F100" s="18"/>
      <c r="G100" s="18"/>
      <c r="H100" s="18"/>
      <c r="I100" s="18"/>
      <c r="J100" s="18">
        <v>1500</v>
      </c>
      <c r="K100" s="18"/>
      <c r="L100" s="18"/>
      <c r="M100" s="18"/>
      <c r="N100" s="19"/>
      <c r="O100" s="19"/>
      <c r="P100" s="19"/>
      <c r="Q100" s="19"/>
      <c r="R100" s="19"/>
      <c r="S100" s="18">
        <f t="shared" si="3"/>
        <v>0</v>
      </c>
    </row>
    <row r="101" spans="1:19" x14ac:dyDescent="0.2">
      <c r="A101" s="56">
        <v>43041</v>
      </c>
      <c r="B101" s="41" t="s">
        <v>145</v>
      </c>
      <c r="C101" s="107" t="s">
        <v>115</v>
      </c>
      <c r="D101" s="93">
        <v>23</v>
      </c>
      <c r="E101" s="40"/>
      <c r="F101" s="18"/>
      <c r="G101" s="18"/>
      <c r="H101" s="18"/>
      <c r="I101" s="18"/>
      <c r="J101" s="18">
        <v>13.1</v>
      </c>
      <c r="K101" s="18"/>
      <c r="L101" s="18">
        <v>9.9</v>
      </c>
      <c r="M101" s="18"/>
      <c r="N101" s="19"/>
      <c r="O101" s="19"/>
      <c r="P101" s="19"/>
      <c r="Q101" s="19"/>
      <c r="R101" s="19"/>
      <c r="S101" s="18">
        <f t="shared" si="3"/>
        <v>0</v>
      </c>
    </row>
    <row r="102" spans="1:19" x14ac:dyDescent="0.2">
      <c r="A102" s="56">
        <v>43041</v>
      </c>
      <c r="B102" s="41" t="s">
        <v>146</v>
      </c>
      <c r="C102" s="107" t="s">
        <v>115</v>
      </c>
      <c r="D102" s="93">
        <v>24.66</v>
      </c>
      <c r="E102" s="40"/>
      <c r="F102" s="18"/>
      <c r="G102" s="18"/>
      <c r="H102" s="18"/>
      <c r="I102" s="18"/>
      <c r="J102" s="18">
        <v>24.66</v>
      </c>
      <c r="K102" s="18"/>
      <c r="L102" s="18"/>
      <c r="M102" s="18"/>
      <c r="N102" s="19"/>
      <c r="O102" s="19"/>
      <c r="P102" s="19"/>
      <c r="Q102" s="19"/>
      <c r="R102" s="19"/>
      <c r="S102" s="18">
        <f t="shared" si="3"/>
        <v>0</v>
      </c>
    </row>
    <row r="103" spans="1:19" x14ac:dyDescent="0.2">
      <c r="A103" s="56">
        <v>43041</v>
      </c>
      <c r="B103" s="41" t="s">
        <v>117</v>
      </c>
      <c r="C103" s="107" t="s">
        <v>115</v>
      </c>
      <c r="D103" s="93">
        <v>90</v>
      </c>
      <c r="E103" s="40"/>
      <c r="F103" s="18"/>
      <c r="G103" s="18"/>
      <c r="H103" s="18"/>
      <c r="I103" s="18"/>
      <c r="J103" s="18"/>
      <c r="K103" s="18"/>
      <c r="L103" s="18"/>
      <c r="M103" s="18">
        <v>90</v>
      </c>
      <c r="N103" s="19"/>
      <c r="O103" s="19"/>
      <c r="P103" s="19"/>
      <c r="Q103" s="19"/>
      <c r="R103" s="19"/>
      <c r="S103" s="18">
        <f t="shared" si="3"/>
        <v>0</v>
      </c>
    </row>
    <row r="104" spans="1:19" x14ac:dyDescent="0.2">
      <c r="A104" s="56">
        <v>43052</v>
      </c>
      <c r="B104" s="41" t="s">
        <v>111</v>
      </c>
      <c r="C104" s="107" t="s">
        <v>113</v>
      </c>
      <c r="D104" s="93">
        <v>2.84</v>
      </c>
      <c r="E104" s="40"/>
      <c r="F104" s="18"/>
      <c r="G104" s="18"/>
      <c r="H104" s="18"/>
      <c r="I104" s="18"/>
      <c r="J104" s="18"/>
      <c r="K104" s="18"/>
      <c r="L104" s="18">
        <v>2.84</v>
      </c>
      <c r="M104" s="18"/>
      <c r="N104" s="19"/>
      <c r="O104" s="19"/>
      <c r="P104" s="19"/>
      <c r="Q104" s="19"/>
      <c r="R104" s="19"/>
      <c r="S104" s="18">
        <f t="shared" si="3"/>
        <v>0</v>
      </c>
    </row>
    <row r="105" spans="1:19" x14ac:dyDescent="0.2">
      <c r="A105" s="56">
        <v>43052</v>
      </c>
      <c r="B105" s="41" t="s">
        <v>147</v>
      </c>
      <c r="C105" s="107" t="s">
        <v>115</v>
      </c>
      <c r="D105" s="93">
        <v>0.01</v>
      </c>
      <c r="E105" s="40"/>
      <c r="F105" s="18"/>
      <c r="G105" s="18"/>
      <c r="H105" s="18"/>
      <c r="I105" s="18"/>
      <c r="J105" s="18"/>
      <c r="K105" s="18"/>
      <c r="L105" s="18">
        <v>0.01</v>
      </c>
      <c r="M105" s="18"/>
      <c r="N105" s="19"/>
      <c r="O105" s="19"/>
      <c r="P105" s="19"/>
      <c r="Q105" s="19"/>
      <c r="R105" s="19"/>
      <c r="S105" s="18">
        <f t="shared" si="3"/>
        <v>0</v>
      </c>
    </row>
    <row r="106" spans="1:19" x14ac:dyDescent="0.2">
      <c r="A106" s="56">
        <v>43100</v>
      </c>
      <c r="B106" s="41" t="s">
        <v>148</v>
      </c>
      <c r="C106" s="107" t="s">
        <v>154</v>
      </c>
      <c r="D106" s="93">
        <v>0</v>
      </c>
      <c r="E106" s="40"/>
      <c r="F106" s="18"/>
      <c r="G106" s="18"/>
      <c r="H106" s="18"/>
      <c r="I106" s="18">
        <v>-47.44</v>
      </c>
      <c r="J106" s="18"/>
      <c r="K106" s="18"/>
      <c r="L106" s="18"/>
      <c r="M106" s="18"/>
      <c r="N106" s="19"/>
      <c r="O106" s="19">
        <v>47.44</v>
      </c>
      <c r="P106" s="19"/>
      <c r="Q106" s="19"/>
      <c r="R106" s="19"/>
      <c r="S106" s="18">
        <f t="shared" si="3"/>
        <v>0</v>
      </c>
    </row>
    <row r="107" spans="1:19" x14ac:dyDescent="0.2">
      <c r="A107" s="57"/>
      <c r="B107" s="41"/>
      <c r="C107" s="107"/>
      <c r="D107" s="96"/>
      <c r="E107" s="40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>
        <f t="shared" si="3"/>
        <v>0</v>
      </c>
    </row>
    <row r="108" spans="1:19" x14ac:dyDescent="0.2">
      <c r="A108" s="57"/>
      <c r="B108" s="41"/>
      <c r="C108" s="107"/>
      <c r="D108" s="96"/>
      <c r="E108" s="40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>
        <f t="shared" si="3"/>
        <v>0</v>
      </c>
    </row>
    <row r="109" spans="1:19" x14ac:dyDescent="0.2">
      <c r="A109" s="57"/>
      <c r="B109" s="41"/>
      <c r="C109" s="107"/>
      <c r="D109" s="96"/>
      <c r="E109" s="40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>
        <f t="shared" si="3"/>
        <v>0</v>
      </c>
    </row>
    <row r="110" spans="1:19" x14ac:dyDescent="0.2">
      <c r="A110" s="57"/>
      <c r="B110" s="41"/>
      <c r="C110" s="107"/>
      <c r="D110" s="96"/>
      <c r="E110" s="40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>
        <f t="shared" si="3"/>
        <v>0</v>
      </c>
    </row>
    <row r="111" spans="1:19" x14ac:dyDescent="0.2">
      <c r="A111" s="57"/>
      <c r="B111" s="41"/>
      <c r="C111" s="107"/>
      <c r="D111" s="96"/>
      <c r="E111" s="40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>
        <f t="shared" si="3"/>
        <v>0</v>
      </c>
    </row>
    <row r="112" spans="1:19" x14ac:dyDescent="0.2">
      <c r="A112" s="57"/>
      <c r="B112" s="41"/>
      <c r="C112" s="107"/>
      <c r="D112" s="96"/>
      <c r="E112" s="40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>
        <f t="shared" si="3"/>
        <v>0</v>
      </c>
    </row>
    <row r="113" spans="1:19" x14ac:dyDescent="0.2">
      <c r="A113" s="57"/>
      <c r="B113" s="41"/>
      <c r="C113" s="107"/>
      <c r="D113" s="96"/>
      <c r="E113" s="40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>
        <f t="shared" si="3"/>
        <v>0</v>
      </c>
    </row>
    <row r="114" spans="1:19" x14ac:dyDescent="0.2">
      <c r="A114" s="57"/>
      <c r="B114" s="41"/>
      <c r="C114" s="107"/>
      <c r="D114" s="96"/>
      <c r="E114" s="40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>
        <f t="shared" si="3"/>
        <v>0</v>
      </c>
    </row>
    <row r="115" spans="1:19" x14ac:dyDescent="0.2">
      <c r="A115" s="57"/>
      <c r="B115" s="41"/>
      <c r="C115" s="107"/>
      <c r="D115" s="96"/>
      <c r="E115" s="40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>
        <f t="shared" si="3"/>
        <v>0</v>
      </c>
    </row>
    <row r="116" spans="1:19" x14ac:dyDescent="0.2">
      <c r="A116" s="57"/>
      <c r="B116" s="41"/>
      <c r="C116" s="107"/>
      <c r="D116" s="96"/>
      <c r="E116" s="40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>
        <f t="shared" si="3"/>
        <v>0</v>
      </c>
    </row>
    <row r="117" spans="1:19" x14ac:dyDescent="0.2">
      <c r="A117" s="63"/>
      <c r="B117" s="41"/>
      <c r="C117" s="107"/>
      <c r="D117" s="96"/>
      <c r="E117" s="40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>
        <f t="shared" si="3"/>
        <v>0</v>
      </c>
    </row>
    <row r="118" spans="1:19" x14ac:dyDescent="0.2">
      <c r="A118" s="57"/>
      <c r="B118" s="41"/>
      <c r="C118" s="107"/>
      <c r="D118" s="96"/>
      <c r="E118" s="40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>
        <f t="shared" si="3"/>
        <v>0</v>
      </c>
    </row>
    <row r="119" spans="1:19" x14ac:dyDescent="0.2">
      <c r="A119" s="56"/>
      <c r="B119" s="41"/>
      <c r="C119" s="107"/>
      <c r="D119" s="96"/>
      <c r="E119" s="40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>
        <f t="shared" si="3"/>
        <v>0</v>
      </c>
    </row>
    <row r="120" spans="1:19" x14ac:dyDescent="0.2">
      <c r="A120" s="57"/>
      <c r="B120" s="41"/>
      <c r="C120" s="107"/>
      <c r="D120" s="96"/>
      <c r="E120" s="40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>
        <f t="shared" si="3"/>
        <v>0</v>
      </c>
    </row>
    <row r="121" spans="1:19" x14ac:dyDescent="0.2">
      <c r="A121" s="57"/>
      <c r="D121" s="91"/>
      <c r="E121" s="40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>
        <f t="shared" si="3"/>
        <v>0</v>
      </c>
    </row>
    <row r="122" spans="1:19" x14ac:dyDescent="0.2">
      <c r="A122" s="63"/>
      <c r="B122" s="46"/>
      <c r="C122" s="110"/>
      <c r="D122" s="96"/>
      <c r="E122" s="44"/>
      <c r="F122" s="18"/>
      <c r="G122" s="18"/>
      <c r="H122" s="29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>
        <f t="shared" si="3"/>
        <v>0</v>
      </c>
    </row>
    <row r="123" spans="1:19" ht="16.5" thickBot="1" x14ac:dyDescent="0.3">
      <c r="A123" s="60"/>
      <c r="B123" s="41"/>
      <c r="D123" s="94">
        <f t="shared" ref="D123:R123" si="5">SUM(D71:D122)</f>
        <v>8000.619999999999</v>
      </c>
      <c r="E123" s="21">
        <f t="shared" si="5"/>
        <v>440.46</v>
      </c>
      <c r="F123" s="21">
        <f t="shared" si="5"/>
        <v>0</v>
      </c>
      <c r="G123" s="21">
        <f t="shared" si="5"/>
        <v>32.380000000000003</v>
      </c>
      <c r="H123" s="21">
        <f t="shared" si="5"/>
        <v>114.96000000000001</v>
      </c>
      <c r="I123" s="21">
        <f t="shared" si="5"/>
        <v>-22.38</v>
      </c>
      <c r="J123" s="21">
        <f t="shared" si="5"/>
        <v>2886.0099999999998</v>
      </c>
      <c r="K123" s="21">
        <f t="shared" si="5"/>
        <v>2215</v>
      </c>
      <c r="L123" s="21">
        <f t="shared" si="5"/>
        <v>187.75</v>
      </c>
      <c r="M123" s="21">
        <f t="shared" si="5"/>
        <v>450</v>
      </c>
      <c r="N123" s="21">
        <f t="shared" si="5"/>
        <v>1524</v>
      </c>
      <c r="O123" s="21">
        <f t="shared" si="5"/>
        <v>47.44</v>
      </c>
      <c r="P123" s="21">
        <f t="shared" si="5"/>
        <v>125</v>
      </c>
      <c r="Q123" s="21">
        <f t="shared" si="5"/>
        <v>0</v>
      </c>
      <c r="R123" s="21">
        <f t="shared" si="5"/>
        <v>0</v>
      </c>
      <c r="S123" s="21">
        <f>SUM(S72:S122)</f>
        <v>0</v>
      </c>
    </row>
    <row r="124" spans="1:19" x14ac:dyDescent="0.2">
      <c r="A124" s="60"/>
      <c r="B124" s="41"/>
      <c r="S124" s="24"/>
    </row>
    <row r="125" spans="1:19" ht="15.75" x14ac:dyDescent="0.25">
      <c r="A125" s="55">
        <v>42735</v>
      </c>
      <c r="B125" s="22" t="s">
        <v>53</v>
      </c>
      <c r="D125" s="97">
        <f>D67-D123-R67+I123-I67+R123</f>
        <v>-1558.8899999999994</v>
      </c>
      <c r="E125" s="14" t="s">
        <v>85</v>
      </c>
      <c r="S125" s="18"/>
    </row>
    <row r="126" spans="1:19" x14ac:dyDescent="0.2">
      <c r="A126" s="55"/>
      <c r="B126" s="14" t="s">
        <v>21</v>
      </c>
      <c r="S126" s="18"/>
    </row>
    <row r="127" spans="1:19" x14ac:dyDescent="0.2">
      <c r="A127" s="55"/>
      <c r="S127" s="18"/>
    </row>
    <row r="128" spans="1:19" x14ac:dyDescent="0.2">
      <c r="A128" s="55">
        <v>42370</v>
      </c>
      <c r="B128" s="14" t="s">
        <v>13</v>
      </c>
      <c r="C128" s="104" t="s">
        <v>94</v>
      </c>
      <c r="D128" s="87">
        <v>902.45</v>
      </c>
      <c r="S128" s="18"/>
    </row>
    <row r="129" spans="1:7" x14ac:dyDescent="0.2">
      <c r="A129" s="55"/>
      <c r="C129" s="104" t="s">
        <v>14</v>
      </c>
      <c r="D129" s="87">
        <v>11452.14</v>
      </c>
    </row>
    <row r="130" spans="1:7" x14ac:dyDescent="0.2">
      <c r="A130" s="55"/>
      <c r="C130" s="104" t="s">
        <v>75</v>
      </c>
      <c r="D130" s="87">
        <v>0</v>
      </c>
      <c r="F130" s="20"/>
      <c r="G130" s="20"/>
    </row>
    <row r="131" spans="1:7" x14ac:dyDescent="0.2">
      <c r="A131" s="55"/>
      <c r="B131" s="25" t="s">
        <v>39</v>
      </c>
      <c r="D131" s="87">
        <v>0</v>
      </c>
      <c r="F131" s="20"/>
    </row>
    <row r="132" spans="1:7" x14ac:dyDescent="0.2">
      <c r="A132" s="55"/>
      <c r="B132" s="14" t="s">
        <v>74</v>
      </c>
      <c r="D132" s="87">
        <v>0</v>
      </c>
      <c r="F132" s="20"/>
    </row>
    <row r="133" spans="1:7" ht="16.5" thickBot="1" x14ac:dyDescent="0.3">
      <c r="A133" s="55"/>
      <c r="B133" s="22" t="s">
        <v>15</v>
      </c>
      <c r="D133" s="94">
        <f>SUM(D128:D132)</f>
        <v>12354.59</v>
      </c>
    </row>
    <row r="134" spans="1:7" x14ac:dyDescent="0.2">
      <c r="A134" s="55"/>
    </row>
    <row r="135" spans="1:7" x14ac:dyDescent="0.2">
      <c r="A135" s="55"/>
      <c r="B135" s="14" t="s">
        <v>70</v>
      </c>
      <c r="D135" s="98">
        <f>D125</f>
        <v>-1558.8899999999994</v>
      </c>
    </row>
    <row r="136" spans="1:7" ht="16.5" thickBot="1" x14ac:dyDescent="0.3">
      <c r="A136" s="55"/>
      <c r="B136" s="22" t="s">
        <v>109</v>
      </c>
      <c r="D136" s="94">
        <f>D133+D135</f>
        <v>10795.7</v>
      </c>
    </row>
    <row r="137" spans="1:7" x14ac:dyDescent="0.2">
      <c r="A137" s="55"/>
    </row>
    <row r="138" spans="1:7" x14ac:dyDescent="0.2">
      <c r="A138" s="55">
        <v>42735</v>
      </c>
      <c r="B138" s="14" t="s">
        <v>16</v>
      </c>
      <c r="C138" s="104" t="s">
        <v>94</v>
      </c>
      <c r="D138" s="87">
        <f>D128+E67-R67+R123</f>
        <v>902.61</v>
      </c>
    </row>
    <row r="139" spans="1:7" x14ac:dyDescent="0.2">
      <c r="A139" s="60"/>
      <c r="C139" s="104" t="s">
        <v>14</v>
      </c>
      <c r="D139" s="87">
        <f>D67-D123+D129-E67-D140</f>
        <v>9080.5300000000007</v>
      </c>
    </row>
    <row r="140" spans="1:7" x14ac:dyDescent="0.2">
      <c r="A140" s="60"/>
      <c r="C140" s="104" t="s">
        <v>75</v>
      </c>
      <c r="D140" s="87">
        <f>D151</f>
        <v>812.56</v>
      </c>
    </row>
    <row r="141" spans="1:7" x14ac:dyDescent="0.2">
      <c r="A141" s="60"/>
      <c r="B141" s="25" t="s">
        <v>57</v>
      </c>
      <c r="C141" s="104" t="s">
        <v>40</v>
      </c>
      <c r="D141" s="87">
        <f>SUM(F141:G141)</f>
        <v>0</v>
      </c>
      <c r="F141" s="20"/>
      <c r="G141" s="20"/>
    </row>
    <row r="142" spans="1:7" ht="16.5" thickBot="1" x14ac:dyDescent="0.3">
      <c r="A142" s="60"/>
      <c r="B142" s="22" t="s">
        <v>17</v>
      </c>
      <c r="D142" s="94">
        <f>SUM(D138:D141)</f>
        <v>10795.7</v>
      </c>
    </row>
    <row r="143" spans="1:7" x14ac:dyDescent="0.2">
      <c r="A143" s="60"/>
    </row>
    <row r="144" spans="1:7" x14ac:dyDescent="0.2">
      <c r="A144" s="60"/>
      <c r="B144" s="14" t="s">
        <v>18</v>
      </c>
      <c r="D144" s="87">
        <f>D136-D142</f>
        <v>0</v>
      </c>
    </row>
    <row r="145" spans="1:18" x14ac:dyDescent="0.2">
      <c r="A145" s="60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15.75" x14ac:dyDescent="0.25">
      <c r="A146" s="60"/>
      <c r="B146" s="22" t="s">
        <v>48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x14ac:dyDescent="0.2">
      <c r="A147" s="60"/>
      <c r="B147" s="14" t="s">
        <v>77</v>
      </c>
      <c r="C147" s="104" t="s">
        <v>49</v>
      </c>
      <c r="D147" s="87">
        <v>9080.5300000000007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x14ac:dyDescent="0.2">
      <c r="A148" s="64"/>
      <c r="B148" s="14" t="s">
        <v>78</v>
      </c>
      <c r="D148" s="99">
        <v>0</v>
      </c>
    </row>
    <row r="149" spans="1:18" x14ac:dyDescent="0.2">
      <c r="A149" s="64"/>
      <c r="B149" s="14" t="s">
        <v>50</v>
      </c>
      <c r="D149" s="87">
        <f>SUM(D147:D148)</f>
        <v>9080.5300000000007</v>
      </c>
    </row>
    <row r="150" spans="1:18" x14ac:dyDescent="0.2">
      <c r="A150" s="64"/>
      <c r="B150" s="14" t="s">
        <v>50</v>
      </c>
      <c r="C150" s="104" t="s">
        <v>94</v>
      </c>
      <c r="D150" s="87">
        <v>902.61</v>
      </c>
    </row>
    <row r="151" spans="1:18" x14ac:dyDescent="0.2">
      <c r="B151" s="14" t="s">
        <v>79</v>
      </c>
      <c r="D151" s="87">
        <v>812.56</v>
      </c>
    </row>
    <row r="152" spans="1:18" ht="16.5" thickBot="1" x14ac:dyDescent="0.3">
      <c r="B152" s="14" t="s">
        <v>51</v>
      </c>
      <c r="D152" s="94">
        <f>SUM(D149:D151)</f>
        <v>10795.7</v>
      </c>
    </row>
    <row r="153" spans="1:18" ht="15.75" x14ac:dyDescent="0.25">
      <c r="D153" s="100"/>
    </row>
    <row r="155" spans="1:18" x14ac:dyDescent="0.2">
      <c r="D155" s="101"/>
    </row>
    <row r="156" spans="1:18" x14ac:dyDescent="0.2">
      <c r="D156" s="10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horizontalDpi="4294967293" verticalDpi="4294967293" r:id="rId1"/>
  <headerFooter alignWithMargins="0"/>
  <rowBreaks count="2" manualBreakCount="2">
    <brk id="67" max="16" man="1"/>
    <brk id="1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63" customWidth="1"/>
    <col min="2" max="5" width="14.7109375" customWidth="1"/>
    <col min="6" max="6" width="17.5703125" customWidth="1"/>
    <col min="7" max="7" width="12" customWidth="1"/>
  </cols>
  <sheetData>
    <row r="1" spans="1:7" ht="15.75" x14ac:dyDescent="0.25">
      <c r="A1" s="22" t="s">
        <v>22</v>
      </c>
      <c r="B1" s="22"/>
      <c r="C1" s="22"/>
      <c r="D1" s="14"/>
      <c r="E1" s="14"/>
    </row>
    <row r="2" spans="1:7" ht="15" x14ac:dyDescent="0.2">
      <c r="A2" s="14"/>
      <c r="B2" s="14"/>
      <c r="C2" s="14"/>
      <c r="D2" s="14"/>
      <c r="E2" s="14"/>
    </row>
    <row r="3" spans="1:7" ht="15.75" x14ac:dyDescent="0.25">
      <c r="A3" s="22" t="s">
        <v>106</v>
      </c>
      <c r="B3" s="22"/>
      <c r="C3" s="22"/>
      <c r="D3" s="22"/>
      <c r="E3" s="14"/>
    </row>
    <row r="4" spans="1:7" ht="15" x14ac:dyDescent="0.2">
      <c r="A4" s="14"/>
      <c r="B4" s="14"/>
      <c r="C4" s="14"/>
      <c r="D4" s="14"/>
      <c r="E4" s="14"/>
    </row>
    <row r="5" spans="1:7" ht="15.75" x14ac:dyDescent="0.25">
      <c r="A5" s="22" t="s">
        <v>23</v>
      </c>
      <c r="B5" s="14"/>
      <c r="C5" s="48" t="s">
        <v>44</v>
      </c>
      <c r="D5" s="66"/>
      <c r="E5" s="67" t="s">
        <v>44</v>
      </c>
      <c r="F5" s="5"/>
      <c r="G5" s="5"/>
    </row>
    <row r="6" spans="1:7" ht="15.75" x14ac:dyDescent="0.25">
      <c r="A6" s="14"/>
      <c r="B6" s="14"/>
      <c r="C6" s="68">
        <v>43100</v>
      </c>
      <c r="D6" s="66"/>
      <c r="E6" s="69">
        <v>42735</v>
      </c>
      <c r="F6" s="5"/>
      <c r="G6" s="6"/>
    </row>
    <row r="7" spans="1:7" ht="15.75" x14ac:dyDescent="0.25">
      <c r="A7" s="22" t="s">
        <v>24</v>
      </c>
      <c r="B7" s="14"/>
      <c r="C7" s="14"/>
      <c r="D7" s="70"/>
      <c r="E7" s="70"/>
      <c r="F7" s="3"/>
      <c r="G7" s="3"/>
    </row>
    <row r="8" spans="1:7" ht="15" x14ac:dyDescent="0.2">
      <c r="A8" s="14"/>
      <c r="B8" s="20"/>
      <c r="C8" s="20"/>
      <c r="D8" s="71"/>
      <c r="E8" s="71"/>
      <c r="F8" s="3"/>
      <c r="G8" s="3"/>
    </row>
    <row r="9" spans="1:7" ht="15" x14ac:dyDescent="0.2">
      <c r="A9" s="14" t="s">
        <v>61</v>
      </c>
      <c r="B9" s="20">
        <f>'Receipts and Payments'!F67+'Receipts and Payments'!G67</f>
        <v>1660</v>
      </c>
      <c r="C9" s="20"/>
      <c r="D9" s="71">
        <v>1550.0000000000002</v>
      </c>
      <c r="E9" s="71"/>
      <c r="F9" s="3"/>
      <c r="G9" s="3"/>
    </row>
    <row r="10" spans="1:7" ht="15.75" thickBot="1" x14ac:dyDescent="0.25">
      <c r="A10" s="14" t="s">
        <v>62</v>
      </c>
      <c r="B10" s="72"/>
      <c r="C10" s="20">
        <f>SUM(B8:B9)</f>
        <v>1660</v>
      </c>
      <c r="D10" s="73"/>
      <c r="E10" s="71">
        <v>1550.0000000000002</v>
      </c>
      <c r="F10" s="3"/>
      <c r="G10" s="3"/>
    </row>
    <row r="11" spans="1:7" ht="15" x14ac:dyDescent="0.2">
      <c r="A11" s="14"/>
      <c r="B11" s="20"/>
      <c r="C11" s="20"/>
      <c r="D11" s="71"/>
      <c r="E11" s="71"/>
      <c r="F11" s="3"/>
      <c r="G11" s="3"/>
    </row>
    <row r="12" spans="1:7" ht="15" x14ac:dyDescent="0.2">
      <c r="A12" s="14" t="s">
        <v>25</v>
      </c>
      <c r="B12" s="20">
        <f>'Receipts and Payments'!J67</f>
        <v>3210</v>
      </c>
      <c r="C12" s="14"/>
      <c r="D12" s="71">
        <v>3937.5</v>
      </c>
      <c r="E12" s="70"/>
      <c r="F12" s="3"/>
      <c r="G12" s="4"/>
    </row>
    <row r="13" spans="1:7" ht="15" x14ac:dyDescent="0.2">
      <c r="A13" s="14" t="s">
        <v>91</v>
      </c>
      <c r="B13" s="26">
        <f>'Receipts and Payments'!K67</f>
        <v>435.95</v>
      </c>
      <c r="C13" s="20"/>
      <c r="D13" s="74">
        <v>590</v>
      </c>
      <c r="E13" s="71"/>
      <c r="F13" s="3"/>
      <c r="G13" s="4"/>
    </row>
    <row r="14" spans="1:7" ht="15.75" thickBot="1" x14ac:dyDescent="0.25">
      <c r="A14" s="14" t="s">
        <v>92</v>
      </c>
      <c r="B14" s="75">
        <f>'Receipts and Payments'!K68+'Receipts and Payments'!L67</f>
        <v>1145</v>
      </c>
      <c r="C14" s="20">
        <f>SUM(B12:B14)</f>
        <v>4790.95</v>
      </c>
      <c r="D14" s="73">
        <v>1100</v>
      </c>
      <c r="E14" s="71">
        <v>5627.5</v>
      </c>
      <c r="F14" s="8"/>
      <c r="G14" s="7"/>
    </row>
    <row r="15" spans="1:7" ht="15" x14ac:dyDescent="0.2">
      <c r="A15" s="14"/>
      <c r="B15" s="26"/>
      <c r="C15" s="20"/>
      <c r="D15" s="74"/>
      <c r="E15" s="71"/>
      <c r="F15" s="8"/>
      <c r="G15" s="7"/>
    </row>
    <row r="16" spans="1:7" ht="15" x14ac:dyDescent="0.2">
      <c r="A16" s="14" t="s">
        <v>93</v>
      </c>
      <c r="B16" s="20"/>
      <c r="C16" s="20">
        <f>'Receipts and Payments'!N67</f>
        <v>0</v>
      </c>
      <c r="D16" s="71"/>
      <c r="E16" s="71">
        <v>0</v>
      </c>
      <c r="F16" s="7"/>
      <c r="G16" s="7"/>
    </row>
    <row r="17" spans="1:7" ht="15" x14ac:dyDescent="0.2">
      <c r="A17" s="14" t="s">
        <v>10</v>
      </c>
      <c r="B17" s="20"/>
      <c r="C17" s="20">
        <f>'Receipts and Payments'!M67</f>
        <v>0</v>
      </c>
      <c r="D17" s="71"/>
      <c r="E17" s="71">
        <v>10</v>
      </c>
      <c r="F17" s="7"/>
      <c r="G17" s="7"/>
    </row>
    <row r="18" spans="1:7" ht="15" x14ac:dyDescent="0.2">
      <c r="A18" s="14" t="s">
        <v>26</v>
      </c>
      <c r="B18" s="20"/>
      <c r="C18" s="20">
        <f>'Receipts and Payments'!E67</f>
        <v>0.16</v>
      </c>
      <c r="D18" s="71"/>
      <c r="E18" s="71">
        <v>0.35</v>
      </c>
      <c r="F18" s="7"/>
      <c r="G18" s="7"/>
    </row>
    <row r="19" spans="1:7" ht="15" x14ac:dyDescent="0.2">
      <c r="A19" s="14" t="s">
        <v>105</v>
      </c>
      <c r="B19" s="20"/>
      <c r="C19" s="20">
        <v>0</v>
      </c>
      <c r="D19" s="71"/>
      <c r="E19" s="71">
        <v>1014.15</v>
      </c>
      <c r="F19" s="7"/>
      <c r="G19" s="7"/>
    </row>
    <row r="20" spans="1:7" ht="15" x14ac:dyDescent="0.2">
      <c r="A20" s="14" t="s">
        <v>65</v>
      </c>
      <c r="B20" s="20"/>
      <c r="C20" s="20">
        <f>'Receipts and Payments'!Q67-'Annual Account'!C19</f>
        <v>13</v>
      </c>
      <c r="D20" s="71"/>
      <c r="E20" s="71">
        <v>10.000000000000114</v>
      </c>
      <c r="F20" s="7"/>
      <c r="G20" s="7"/>
    </row>
    <row r="21" spans="1:7" ht="16.5" thickBot="1" x14ac:dyDescent="0.3">
      <c r="A21" s="22" t="s">
        <v>27</v>
      </c>
      <c r="B21" s="20"/>
      <c r="C21" s="21">
        <f>SUM(C10:C20)</f>
        <v>6464.11</v>
      </c>
      <c r="D21" s="71"/>
      <c r="E21" s="76">
        <v>8212</v>
      </c>
      <c r="F21" s="7"/>
      <c r="G21" s="9"/>
    </row>
    <row r="22" spans="1:7" ht="15" x14ac:dyDescent="0.2">
      <c r="A22" s="14"/>
      <c r="B22" s="20"/>
      <c r="C22" s="20"/>
      <c r="D22" s="71"/>
      <c r="E22" s="71"/>
      <c r="F22" s="7"/>
      <c r="G22" s="7"/>
    </row>
    <row r="23" spans="1:7" ht="15.75" x14ac:dyDescent="0.25">
      <c r="A23" s="22" t="s">
        <v>28</v>
      </c>
      <c r="B23" s="20"/>
      <c r="C23" s="20"/>
      <c r="D23" s="71"/>
      <c r="E23" s="71"/>
      <c r="F23" s="7"/>
      <c r="G23" s="7"/>
    </row>
    <row r="24" spans="1:7" ht="15" x14ac:dyDescent="0.2">
      <c r="A24" s="14" t="s">
        <v>29</v>
      </c>
      <c r="B24" s="20"/>
      <c r="C24" s="20">
        <f>'Receipts and Payments'!E123</f>
        <v>440.46</v>
      </c>
      <c r="D24" s="71"/>
      <c r="E24" s="71">
        <v>396.41</v>
      </c>
      <c r="F24" s="7"/>
      <c r="G24" s="7"/>
    </row>
    <row r="25" spans="1:7" ht="15" x14ac:dyDescent="0.2">
      <c r="A25" s="14" t="s">
        <v>100</v>
      </c>
      <c r="B25" s="20"/>
      <c r="C25" s="20">
        <f>'Receipts and Payments'!F123</f>
        <v>0</v>
      </c>
      <c r="D25" s="71"/>
      <c r="E25" s="71">
        <v>283.8</v>
      </c>
      <c r="F25" s="7"/>
      <c r="G25" s="7"/>
    </row>
    <row r="26" spans="1:7" ht="15" x14ac:dyDescent="0.2">
      <c r="A26" s="14" t="s">
        <v>56</v>
      </c>
      <c r="B26" s="20"/>
      <c r="C26" s="20">
        <f>'Receipts and Payments'!G123</f>
        <v>32.380000000000003</v>
      </c>
      <c r="D26" s="71"/>
      <c r="E26" s="71">
        <v>43.15</v>
      </c>
      <c r="F26" s="7"/>
      <c r="G26" s="7"/>
    </row>
    <row r="27" spans="1:7" ht="15" x14ac:dyDescent="0.2">
      <c r="A27" s="14" t="s">
        <v>101</v>
      </c>
      <c r="B27" s="20"/>
      <c r="C27" s="20">
        <f>'Receipts and Payments'!H123</f>
        <v>114.96000000000001</v>
      </c>
      <c r="D27" s="71"/>
      <c r="E27" s="71">
        <v>167.37</v>
      </c>
      <c r="F27" s="7"/>
      <c r="G27" s="7"/>
    </row>
    <row r="28" spans="1:7" ht="15" x14ac:dyDescent="0.2">
      <c r="A28" s="14" t="s">
        <v>68</v>
      </c>
      <c r="B28" s="20">
        <f>'Receipts and Payments'!J123</f>
        <v>2886.0099999999998</v>
      </c>
      <c r="C28" s="14"/>
      <c r="D28" s="71">
        <v>3290.98</v>
      </c>
      <c r="E28" s="70"/>
      <c r="F28" s="7"/>
      <c r="G28" s="8"/>
    </row>
    <row r="29" spans="1:7" ht="15.75" thickBot="1" x14ac:dyDescent="0.25">
      <c r="A29" s="14" t="s">
        <v>82</v>
      </c>
      <c r="B29" s="72">
        <f>'Receipts and Payments'!K123</f>
        <v>2215</v>
      </c>
      <c r="C29" s="20">
        <f>SUM(B28:B29)</f>
        <v>5101.01</v>
      </c>
      <c r="D29" s="73">
        <v>1148</v>
      </c>
      <c r="E29" s="71">
        <v>4438.9799999999996</v>
      </c>
      <c r="F29" s="7"/>
      <c r="G29" s="7"/>
    </row>
    <row r="30" spans="1:7" ht="15" x14ac:dyDescent="0.2">
      <c r="A30" s="14"/>
      <c r="B30" s="20"/>
      <c r="C30" s="20"/>
      <c r="D30" s="71"/>
      <c r="E30" s="71"/>
      <c r="F30" s="7"/>
      <c r="G30" s="7"/>
    </row>
    <row r="31" spans="1:7" ht="15" x14ac:dyDescent="0.2">
      <c r="A31" s="14"/>
      <c r="B31" s="14"/>
      <c r="C31" s="14"/>
      <c r="D31" s="70"/>
      <c r="E31" s="70"/>
      <c r="F31" s="8"/>
      <c r="G31" s="8"/>
    </row>
    <row r="32" spans="1:7" ht="15" x14ac:dyDescent="0.2">
      <c r="A32" s="14" t="s">
        <v>69</v>
      </c>
      <c r="B32" s="20"/>
      <c r="C32" s="20">
        <f>'Receipts and Payments'!L123</f>
        <v>187.75</v>
      </c>
      <c r="D32" s="71"/>
      <c r="E32" s="71">
        <v>229.25</v>
      </c>
      <c r="F32" s="7"/>
      <c r="G32" s="7"/>
    </row>
    <row r="33" spans="1:7" ht="15" x14ac:dyDescent="0.2">
      <c r="A33" s="14" t="s">
        <v>80</v>
      </c>
      <c r="B33" s="20"/>
      <c r="C33" s="20">
        <f>'Receipts and Payments'!M123</f>
        <v>450</v>
      </c>
      <c r="D33" s="71"/>
      <c r="E33" s="71">
        <v>270</v>
      </c>
      <c r="F33" s="7"/>
      <c r="G33" s="7"/>
    </row>
    <row r="34" spans="1:7" ht="15" x14ac:dyDescent="0.2">
      <c r="A34" s="14" t="s">
        <v>52</v>
      </c>
      <c r="B34" s="20"/>
      <c r="C34" s="20">
        <f>'Receipts and Payments'!O123</f>
        <v>47.44</v>
      </c>
      <c r="D34" s="71"/>
      <c r="E34" s="71">
        <v>56.269999999999996</v>
      </c>
      <c r="F34" s="7"/>
      <c r="G34" s="7"/>
    </row>
    <row r="35" spans="1:7" ht="15" x14ac:dyDescent="0.2">
      <c r="A35" s="14" t="s">
        <v>96</v>
      </c>
      <c r="B35" s="20"/>
      <c r="C35" s="20">
        <f>'Receipts and Payments'!P123</f>
        <v>125</v>
      </c>
      <c r="D35" s="71"/>
      <c r="E35" s="71">
        <v>125</v>
      </c>
      <c r="F35" s="7"/>
      <c r="G35" s="7"/>
    </row>
    <row r="36" spans="1:7" ht="15" x14ac:dyDescent="0.2">
      <c r="A36" s="14" t="s">
        <v>158</v>
      </c>
      <c r="B36" s="20"/>
      <c r="C36" s="20">
        <f>'Receipts and Payments'!N123</f>
        <v>1524</v>
      </c>
      <c r="D36" s="71"/>
      <c r="E36" s="71">
        <v>180</v>
      </c>
      <c r="F36" s="7"/>
      <c r="G36" s="7"/>
    </row>
    <row r="37" spans="1:7" ht="15" x14ac:dyDescent="0.2">
      <c r="A37" s="14" t="s">
        <v>159</v>
      </c>
      <c r="B37" s="20"/>
      <c r="C37" s="20">
        <f>'Receipts and Payments'!Q80</f>
        <v>0</v>
      </c>
      <c r="D37" s="71"/>
      <c r="E37" s="71">
        <v>635</v>
      </c>
      <c r="F37" s="7"/>
      <c r="G37" s="7"/>
    </row>
    <row r="38" spans="1:7" ht="15" x14ac:dyDescent="0.2">
      <c r="A38" s="14" t="s">
        <v>65</v>
      </c>
      <c r="B38" s="20"/>
      <c r="C38" s="20">
        <f>'Receipts and Payments'!Q123</f>
        <v>0</v>
      </c>
      <c r="D38" s="71"/>
      <c r="E38" s="71">
        <v>16.8900000000001</v>
      </c>
      <c r="F38" s="7"/>
      <c r="G38" s="7"/>
    </row>
    <row r="39" spans="1:7" ht="16.5" thickBot="1" x14ac:dyDescent="0.3">
      <c r="A39" s="22" t="s">
        <v>30</v>
      </c>
      <c r="B39" s="20"/>
      <c r="C39" s="21">
        <f>SUM(C24:C38)</f>
        <v>8023</v>
      </c>
      <c r="D39" s="71"/>
      <c r="E39" s="76">
        <v>6842.12</v>
      </c>
      <c r="F39" s="7"/>
      <c r="G39" s="9"/>
    </row>
    <row r="40" spans="1:7" ht="15" x14ac:dyDescent="0.2">
      <c r="A40" s="14"/>
      <c r="B40" s="14"/>
      <c r="C40" s="14"/>
      <c r="D40" s="70"/>
      <c r="E40" s="70"/>
      <c r="F40" s="7"/>
      <c r="G40" s="9"/>
    </row>
    <row r="41" spans="1:7" ht="16.5" thickBot="1" x14ac:dyDescent="0.3">
      <c r="A41" s="22" t="s">
        <v>97</v>
      </c>
      <c r="B41" s="14"/>
      <c r="C41" s="77">
        <f>C21-C39</f>
        <v>-1558.8900000000003</v>
      </c>
      <c r="D41" s="70"/>
      <c r="E41" s="78">
        <v>1369.88</v>
      </c>
      <c r="F41" s="85"/>
      <c r="G41" s="9"/>
    </row>
    <row r="42" spans="1:7" ht="15" x14ac:dyDescent="0.2">
      <c r="A42" s="14"/>
      <c r="B42" s="14"/>
      <c r="C42" s="14"/>
      <c r="D42" s="70"/>
      <c r="E42" s="70"/>
      <c r="F42" s="7"/>
      <c r="G42" s="7"/>
    </row>
    <row r="43" spans="1:7" ht="15.75" x14ac:dyDescent="0.25">
      <c r="A43" s="22" t="s">
        <v>31</v>
      </c>
      <c r="B43" s="14"/>
      <c r="C43" s="68">
        <v>43100</v>
      </c>
      <c r="D43" s="66"/>
      <c r="E43" s="69">
        <v>42735</v>
      </c>
      <c r="F43" s="10"/>
      <c r="G43" s="11"/>
    </row>
    <row r="44" spans="1:7" ht="15" x14ac:dyDescent="0.2">
      <c r="A44" s="14"/>
      <c r="B44" s="14"/>
      <c r="C44" s="14"/>
      <c r="D44" s="70"/>
      <c r="E44" s="70"/>
      <c r="F44" s="7"/>
      <c r="G44" s="7"/>
    </row>
    <row r="45" spans="1:7" ht="15" x14ac:dyDescent="0.2">
      <c r="A45" s="14" t="s">
        <v>32</v>
      </c>
      <c r="B45" s="79">
        <v>42736</v>
      </c>
      <c r="C45" s="20">
        <f>E47</f>
        <v>12354.59</v>
      </c>
      <c r="D45" s="80">
        <v>42370</v>
      </c>
      <c r="E45" s="71">
        <v>10984.710000000001</v>
      </c>
      <c r="F45" s="12"/>
      <c r="G45" s="7"/>
    </row>
    <row r="46" spans="1:7" ht="15" x14ac:dyDescent="0.2">
      <c r="A46" s="14" t="s">
        <v>98</v>
      </c>
      <c r="B46" s="79"/>
      <c r="C46" s="81">
        <f>C41</f>
        <v>-1558.8900000000003</v>
      </c>
      <c r="D46" s="80"/>
      <c r="E46" s="86">
        <v>1369.88</v>
      </c>
      <c r="F46" s="7"/>
      <c r="G46" s="7"/>
    </row>
    <row r="47" spans="1:7" ht="16.5" thickBot="1" x14ac:dyDescent="0.3">
      <c r="A47" s="22" t="s">
        <v>33</v>
      </c>
      <c r="B47" s="82">
        <v>43100</v>
      </c>
      <c r="C47" s="21">
        <f>SUM(C45:C46)</f>
        <v>10795.7</v>
      </c>
      <c r="D47" s="83">
        <v>42735</v>
      </c>
      <c r="E47" s="76">
        <v>12354.59</v>
      </c>
      <c r="F47" s="13"/>
      <c r="G47" s="9"/>
    </row>
    <row r="48" spans="1:7" ht="15" x14ac:dyDescent="0.2">
      <c r="A48" s="14"/>
      <c r="B48" s="14"/>
      <c r="C48" s="20"/>
      <c r="D48" s="70"/>
      <c r="E48" s="71"/>
      <c r="F48" s="7"/>
      <c r="G48" s="7"/>
    </row>
    <row r="49" spans="1:7" ht="15" x14ac:dyDescent="0.2">
      <c r="A49" s="14"/>
      <c r="B49" s="14"/>
      <c r="C49" s="20"/>
      <c r="D49" s="70"/>
      <c r="E49" s="71"/>
      <c r="F49" s="7"/>
      <c r="G49" s="7"/>
    </row>
    <row r="50" spans="1:7" ht="15.75" x14ac:dyDescent="0.25">
      <c r="A50" s="22" t="s">
        <v>34</v>
      </c>
      <c r="B50" s="14"/>
      <c r="C50" s="20"/>
      <c r="D50" s="70"/>
      <c r="E50" s="71"/>
      <c r="F50" s="3"/>
      <c r="G50" s="3"/>
    </row>
    <row r="51" spans="1:7" ht="15" x14ac:dyDescent="0.2">
      <c r="A51" s="14" t="s">
        <v>67</v>
      </c>
      <c r="B51" s="14" t="s">
        <v>14</v>
      </c>
      <c r="C51" s="20">
        <f>'Receipts and Payments'!D147</f>
        <v>9080.5300000000007</v>
      </c>
      <c r="D51" s="70" t="s">
        <v>14</v>
      </c>
      <c r="E51" s="71">
        <v>11452.14</v>
      </c>
      <c r="F51" s="7"/>
      <c r="G51" s="7"/>
    </row>
    <row r="52" spans="1:7" ht="15" x14ac:dyDescent="0.2">
      <c r="A52" s="14"/>
      <c r="B52" s="14" t="s">
        <v>94</v>
      </c>
      <c r="C52" s="20">
        <f>'Receipts and Payments'!D138</f>
        <v>902.61</v>
      </c>
      <c r="D52" s="14" t="s">
        <v>94</v>
      </c>
      <c r="E52" s="71">
        <v>902.44999999999982</v>
      </c>
      <c r="F52" s="7"/>
      <c r="G52" s="7"/>
    </row>
    <row r="53" spans="1:7" ht="15" x14ac:dyDescent="0.2">
      <c r="A53" s="14"/>
      <c r="B53" s="14" t="s">
        <v>75</v>
      </c>
      <c r="C53" s="20">
        <f>'Receipts and Payments'!D151</f>
        <v>812.56</v>
      </c>
      <c r="D53" s="70" t="s">
        <v>75</v>
      </c>
      <c r="E53" s="71">
        <v>0</v>
      </c>
      <c r="F53" s="7"/>
      <c r="G53" s="7"/>
    </row>
    <row r="54" spans="1:7" ht="15" x14ac:dyDescent="0.2">
      <c r="A54" s="14" t="s">
        <v>38</v>
      </c>
      <c r="B54" s="14"/>
      <c r="C54" s="20">
        <f>'Receipts and Payments'!D141</f>
        <v>0</v>
      </c>
      <c r="D54" s="70"/>
      <c r="E54" s="71">
        <v>0</v>
      </c>
      <c r="F54" s="7"/>
      <c r="G54" s="7"/>
    </row>
    <row r="55" spans="1:7" ht="15" x14ac:dyDescent="0.2">
      <c r="A55" s="14" t="s">
        <v>66</v>
      </c>
      <c r="B55" s="14"/>
      <c r="C55" s="35">
        <f>'Receipts and Payments'!D148</f>
        <v>0</v>
      </c>
      <c r="D55" s="70"/>
      <c r="E55" s="103">
        <v>0</v>
      </c>
      <c r="F55" s="7"/>
      <c r="G55" s="7"/>
    </row>
    <row r="56" spans="1:7" ht="16.5" thickBot="1" x14ac:dyDescent="0.3">
      <c r="A56" s="22" t="s">
        <v>17</v>
      </c>
      <c r="B56" s="14"/>
      <c r="C56" s="21">
        <f>SUM(C51:C55)</f>
        <v>10795.7</v>
      </c>
      <c r="D56" s="70"/>
      <c r="E56" s="76">
        <v>12354.59</v>
      </c>
      <c r="F56" s="7"/>
      <c r="G56" s="9"/>
    </row>
    <row r="57" spans="1:7" ht="15" x14ac:dyDescent="0.2">
      <c r="A57" s="14"/>
      <c r="B57" s="14"/>
      <c r="C57" s="14"/>
      <c r="D57" s="70"/>
      <c r="E57" s="70"/>
      <c r="F57" s="2"/>
      <c r="G57" s="2"/>
    </row>
    <row r="58" spans="1:7" ht="15" x14ac:dyDescent="0.2">
      <c r="A58" s="14" t="s">
        <v>35</v>
      </c>
      <c r="B58" s="14"/>
      <c r="C58" s="14"/>
      <c r="D58" s="14"/>
      <c r="E58" s="14"/>
    </row>
    <row r="59" spans="1:7" ht="15" x14ac:dyDescent="0.2">
      <c r="A59" s="14" t="s">
        <v>76</v>
      </c>
      <c r="B59" s="14"/>
      <c r="C59" s="14"/>
      <c r="D59" s="14" t="s">
        <v>36</v>
      </c>
      <c r="E59" s="14"/>
    </row>
    <row r="60" spans="1:7" x14ac:dyDescent="0.2">
      <c r="A60" s="1" t="s">
        <v>107</v>
      </c>
      <c r="B60" s="1"/>
      <c r="C60" s="1"/>
      <c r="D60" s="30"/>
      <c r="E60" s="30"/>
    </row>
    <row r="61" spans="1:7" x14ac:dyDescent="0.2">
      <c r="A61" s="30" t="s">
        <v>55</v>
      </c>
      <c r="B61" s="30"/>
      <c r="C61" s="30"/>
      <c r="D61" s="30"/>
      <c r="E61" s="30"/>
    </row>
    <row r="62" spans="1:7" x14ac:dyDescent="0.2">
      <c r="A62" s="30" t="s">
        <v>54</v>
      </c>
      <c r="B62" s="30"/>
      <c r="C62" s="30"/>
      <c r="D62" s="30"/>
      <c r="E62" s="30"/>
    </row>
    <row r="63" spans="1:7" x14ac:dyDescent="0.2">
      <c r="A63" s="30" t="s">
        <v>37</v>
      </c>
      <c r="B63" s="30"/>
      <c r="C63" s="30"/>
      <c r="D63" s="30"/>
      <c r="E63" s="30"/>
    </row>
    <row r="64" spans="1:7" x14ac:dyDescent="0.2">
      <c r="A64" s="30" t="s">
        <v>108</v>
      </c>
      <c r="B64" s="30"/>
      <c r="C64" s="30"/>
      <c r="D64" s="30"/>
      <c r="E64" s="30"/>
    </row>
    <row r="65" spans="1:5" x14ac:dyDescent="0.2">
      <c r="A65" s="30"/>
      <c r="B65" s="30"/>
      <c r="C65" s="30"/>
      <c r="D65" s="30"/>
      <c r="E65" s="30"/>
    </row>
    <row r="66" spans="1:5" x14ac:dyDescent="0.2">
      <c r="A66" s="30" t="s">
        <v>59</v>
      </c>
      <c r="B66" s="30"/>
      <c r="C66" s="30"/>
      <c r="D66" s="30"/>
      <c r="E66" s="30"/>
    </row>
    <row r="67" spans="1:5" x14ac:dyDescent="0.2">
      <c r="A67" s="30" t="s">
        <v>99</v>
      </c>
      <c r="B67" s="30"/>
      <c r="C67" s="30"/>
      <c r="D67" s="30"/>
      <c r="E67" s="30"/>
    </row>
    <row r="68" spans="1:5" x14ac:dyDescent="0.2">
      <c r="A68" s="30"/>
      <c r="B68" s="30"/>
      <c r="C68" s="30"/>
      <c r="D68" s="30"/>
      <c r="E68" s="30"/>
    </row>
    <row r="69" spans="1:5" x14ac:dyDescent="0.2">
      <c r="A69" s="30" t="s">
        <v>60</v>
      </c>
      <c r="B69" s="30"/>
      <c r="C69" s="30"/>
      <c r="D69" s="30"/>
      <c r="E69" s="30"/>
    </row>
    <row r="72" spans="1:5" ht="14.25" x14ac:dyDescent="0.2">
      <c r="A72" s="47"/>
      <c r="B72" s="27"/>
      <c r="C72" s="27"/>
      <c r="D72" s="27"/>
      <c r="E72" s="27"/>
    </row>
    <row r="73" spans="1:5" ht="14.25" x14ac:dyDescent="0.2">
      <c r="B73" s="27"/>
      <c r="C73" s="27"/>
      <c r="D73" s="27"/>
      <c r="E73" s="27"/>
    </row>
    <row r="74" spans="1:5" x14ac:dyDescent="0.2">
      <c r="A74" s="32"/>
      <c r="B74" s="43"/>
      <c r="C74" s="37"/>
      <c r="D74" s="38"/>
    </row>
    <row r="75" spans="1:5" x14ac:dyDescent="0.2">
      <c r="A75" s="33"/>
      <c r="B75" s="31"/>
      <c r="C75" s="39"/>
      <c r="D75" s="65"/>
    </row>
    <row r="76" spans="1:5" x14ac:dyDescent="0.2">
      <c r="B76" s="34"/>
      <c r="C76" s="30"/>
      <c r="D76" s="65"/>
    </row>
  </sheetData>
  <phoneticPr fontId="2" type="noConversion"/>
  <pageMargins left="0.56999999999999995" right="0.41" top="0.49" bottom="0.65" header="0.5" footer="0.5"/>
  <pageSetup paperSize="9" scale="75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Receipts and Payments</vt:lpstr>
      <vt:lpstr>Annual Account</vt:lpstr>
      <vt:lpstr>Sheet3</vt:lpstr>
      <vt:lpstr>'Receipts and Payments'!Print_Titles</vt:lpstr>
    </vt:vector>
  </TitlesOfParts>
  <Company>Research Machines plc.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</dc:creator>
  <cp:lastModifiedBy>ADMINISTRATOR 2</cp:lastModifiedBy>
  <cp:lastPrinted>2018-01-27T16:34:02Z</cp:lastPrinted>
  <dcterms:created xsi:type="dcterms:W3CDTF">2006-02-06T12:26:38Z</dcterms:created>
  <dcterms:modified xsi:type="dcterms:W3CDTF">2018-03-14T09:44:19Z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80858254</vt:i4>
  </property>
  <property fmtid="{D5CDD505-2E9C-101B-9397-08002B2CF9AE}" pid="3" name="_EmailSubject">
    <vt:lpwstr>Spreadsheet</vt:lpwstr>
  </property>
  <property fmtid="{D5CDD505-2E9C-101B-9397-08002B2CF9AE}" pid="4" name="_AuthorEmail">
    <vt:lpwstr>NAH@yale-wrexham.ac.uk</vt:lpwstr>
  </property>
  <property fmtid="{D5CDD505-2E9C-101B-9397-08002B2CF9AE}" pid="5" name="_AuthorEmailDisplayName">
    <vt:lpwstr>Nick Heard</vt:lpwstr>
  </property>
  <property fmtid="{D5CDD505-2E9C-101B-9397-08002B2CF9AE}" pid="6" name="_ReviewingToolsShownOnce">
    <vt:lpwstr/>
  </property>
</Properties>
</file>